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rowanads.rowan.edu\home\blanton\Documents\.SSVM\Budget Worksheet\"/>
    </mc:Choice>
  </mc:AlternateContent>
  <xr:revisionPtr revIDLastSave="0" documentId="13_ncr:1_{BD57B04C-8442-4F31-A273-CCD6C6F7A350}" xr6:coauthVersionLast="47" xr6:coauthVersionMax="47" xr10:uidLastSave="{00000000-0000-0000-0000-000000000000}"/>
  <workbookProtection workbookAlgorithmName="SHA-512" workbookHashValue="MgKOvm7bqJK3h0yjqnwL+2opyERTEUihYmOtUiXUB5WfJs2ATylbXepufWYcxrio/xFLw1HS/3VoHuJoUI6WkA==" workbookSaltValue="4ek53ELMmQVEMnW2Leg0HQ==" workbookSpinCount="100000" lockStructure="1"/>
  <bookViews>
    <workbookView xWindow="-120" yWindow="-120" windowWidth="29040" windowHeight="15720" xr2:uid="{2B902053-5954-4894-A993-901A094333F3}"/>
  </bookViews>
  <sheets>
    <sheet name="Directions" sheetId="4" r:id="rId1"/>
    <sheet name="SSVM-Cost of Attendance -Budget" sheetId="1" r:id="rId2"/>
    <sheet name="Class of 2030" sheetId="6" r:id="rId3"/>
    <sheet name="Class of 2029" sheetId="3"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45" i="6" l="1"/>
  <c r="L114" i="6" s="1"/>
  <c r="L46" i="3"/>
  <c r="L115" i="6"/>
  <c r="F74" i="6"/>
  <c r="R38" i="6"/>
  <c r="R37" i="6"/>
  <c r="F41" i="3"/>
  <c r="I41" i="3" s="1"/>
  <c r="C29" i="1"/>
  <c r="F75" i="3"/>
  <c r="F42" i="3"/>
  <c r="I42" i="3" s="1"/>
  <c r="F43" i="3"/>
  <c r="I43" i="3" s="1"/>
  <c r="F44" i="3"/>
  <c r="I44" i="3" s="1"/>
  <c r="F45" i="3"/>
  <c r="I45" i="3"/>
  <c r="F40" i="3"/>
  <c r="F40" i="6"/>
  <c r="I40" i="6" s="1"/>
  <c r="F21" i="3"/>
  <c r="I21" i="3" s="1"/>
  <c r="F22" i="3"/>
  <c r="I22" i="3" s="1"/>
  <c r="F23" i="3"/>
  <c r="I23" i="3" s="1"/>
  <c r="F9" i="3"/>
  <c r="F41" i="6"/>
  <c r="I41" i="6" s="1"/>
  <c r="F42" i="6"/>
  <c r="I42" i="6"/>
  <c r="F43" i="6"/>
  <c r="I43" i="6"/>
  <c r="F44" i="6"/>
  <c r="I44" i="6" s="1"/>
  <c r="F22" i="6"/>
  <c r="I22" i="6"/>
  <c r="F23" i="6"/>
  <c r="I23" i="6"/>
  <c r="F21" i="6"/>
  <c r="I21" i="6" s="1"/>
  <c r="F9" i="6"/>
  <c r="I9" i="6" s="1"/>
  <c r="F10" i="3"/>
  <c r="I10" i="3"/>
  <c r="F11" i="3"/>
  <c r="I11" i="3"/>
  <c r="F12" i="3"/>
  <c r="I12" i="3" s="1"/>
  <c r="F13" i="3"/>
  <c r="I13" i="3" s="1"/>
  <c r="F14" i="3"/>
  <c r="I14" i="3" s="1"/>
  <c r="I9" i="3"/>
  <c r="F10" i="6"/>
  <c r="I10" i="6" s="1"/>
  <c r="F11" i="6"/>
  <c r="I11" i="6" s="1"/>
  <c r="F12" i="6"/>
  <c r="I12" i="6"/>
  <c r="F13" i="6"/>
  <c r="I13" i="6"/>
  <c r="F14" i="6"/>
  <c r="I14" i="6" s="1"/>
  <c r="L15" i="6"/>
  <c r="R29" i="6"/>
  <c r="F104" i="6"/>
  <c r="F86" i="6"/>
  <c r="I57" i="6"/>
  <c r="I103" i="6"/>
  <c r="I102" i="6"/>
  <c r="I101" i="6"/>
  <c r="I100" i="6"/>
  <c r="I99" i="6"/>
  <c r="I98" i="6"/>
  <c r="I97" i="6"/>
  <c r="I96" i="6"/>
  <c r="I95" i="6"/>
  <c r="I94" i="6"/>
  <c r="I93" i="6"/>
  <c r="I92" i="6"/>
  <c r="I91" i="6"/>
  <c r="I73" i="6"/>
  <c r="I72" i="6"/>
  <c r="I71" i="6"/>
  <c r="I69" i="6"/>
  <c r="I68" i="6"/>
  <c r="I67" i="6"/>
  <c r="I66" i="6"/>
  <c r="I64" i="6"/>
  <c r="I63" i="6"/>
  <c r="I62" i="6"/>
  <c r="I61" i="6"/>
  <c r="I60" i="6"/>
  <c r="I59" i="6"/>
  <c r="I58" i="6"/>
  <c r="I56" i="6"/>
  <c r="I74" i="6" s="1"/>
  <c r="I32" i="6"/>
  <c r="L31" i="6"/>
  <c r="F30" i="6"/>
  <c r="F32" i="6" s="1"/>
  <c r="I102" i="3"/>
  <c r="I40" i="3" l="1"/>
  <c r="F46" i="3"/>
  <c r="I104" i="6"/>
  <c r="I24" i="6"/>
  <c r="F24" i="6"/>
  <c r="I15" i="6"/>
  <c r="F15" i="6"/>
  <c r="F45" i="6"/>
  <c r="I45" i="6"/>
  <c r="L32" i="6"/>
  <c r="L31" i="3"/>
  <c r="F30" i="3"/>
  <c r="I33" i="6" l="1"/>
  <c r="F33" i="6"/>
  <c r="L24" i="6"/>
  <c r="I34" i="6"/>
  <c r="I46" i="6" s="1"/>
  <c r="I47" i="6" s="1"/>
  <c r="I110" i="6" s="1"/>
  <c r="F34" i="6"/>
  <c r="F46" i="6" s="1"/>
  <c r="F47" i="6" s="1"/>
  <c r="F110" i="6" s="1"/>
  <c r="I58" i="3"/>
  <c r="L34" i="6" l="1"/>
  <c r="L46" i="6" s="1"/>
  <c r="L47" i="6" s="1"/>
  <c r="L110" i="6" s="1"/>
  <c r="L33" i="6"/>
  <c r="I93" i="3"/>
  <c r="I94" i="3"/>
  <c r="I95" i="3"/>
  <c r="I96" i="3"/>
  <c r="I97" i="3"/>
  <c r="I98" i="3"/>
  <c r="I99" i="3"/>
  <c r="I100" i="3"/>
  <c r="I101" i="3"/>
  <c r="I103" i="3"/>
  <c r="I104" i="3"/>
  <c r="I92" i="3"/>
  <c r="I73" i="3"/>
  <c r="I74" i="3"/>
  <c r="I72" i="3"/>
  <c r="I68" i="3"/>
  <c r="I69" i="3"/>
  <c r="I70" i="3"/>
  <c r="I67" i="3"/>
  <c r="I59" i="3"/>
  <c r="I60" i="3"/>
  <c r="I61" i="3"/>
  <c r="I62" i="3"/>
  <c r="I63" i="3"/>
  <c r="I64" i="3"/>
  <c r="I65" i="3"/>
  <c r="I57" i="3"/>
  <c r="F105" i="3"/>
  <c r="F87" i="3"/>
  <c r="I32" i="3"/>
  <c r="F32" i="3"/>
  <c r="I15" i="3"/>
  <c r="C26" i="1"/>
  <c r="I75" i="3" l="1"/>
  <c r="L32" i="3"/>
  <c r="C30" i="1"/>
  <c r="I24" i="3"/>
  <c r="I33" i="3" s="1"/>
  <c r="I105" i="3"/>
  <c r="I46" i="3"/>
  <c r="L112" i="3" l="1"/>
  <c r="F112" i="3" s="1"/>
  <c r="I112" i="3" s="1"/>
  <c r="I34" i="3"/>
  <c r="I47" i="3" l="1"/>
  <c r="I48" i="3" s="1"/>
  <c r="I111" i="3" s="1"/>
  <c r="I113" i="3" s="1"/>
  <c r="F24" i="3"/>
  <c r="F15" i="3"/>
  <c r="L15" i="3" s="1"/>
  <c r="L24" i="3" l="1"/>
  <c r="F33" i="3"/>
  <c r="F34" i="3"/>
  <c r="L33" i="3" l="1"/>
  <c r="L34" i="3"/>
  <c r="L47" i="3" s="1"/>
  <c r="L48" i="3" s="1"/>
  <c r="F47" i="3"/>
  <c r="F48" i="3" s="1"/>
  <c r="F111" i="3" s="1"/>
  <c r="L111" i="6"/>
  <c r="F113" i="3" l="1"/>
  <c r="L111" i="3"/>
  <c r="L113" i="3" s="1"/>
  <c r="F111" i="6"/>
  <c r="L112" i="6"/>
  <c r="F112" i="6" l="1"/>
  <c r="I111" i="6"/>
  <c r="I112" i="6" s="1"/>
  <c r="R31" i="3" l="1"/>
  <c r="R39" i="3"/>
  <c r="L116" i="3"/>
  <c r="R38" i="3"/>
  <c r="L115" i="3"/>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<sst xmlns="http://schemas.openxmlformats.org/spreadsheetml/2006/main" count="396" uniqueCount="189">
  <si>
    <t>Instructions for Completing Your SSVM Budget Worksheet</t>
  </si>
  <si>
    <r>
      <t xml:space="preserve">Welcome! This worksheet is designed to help you estimate your </t>
    </r>
    <r>
      <rPr>
        <b/>
        <sz val="11"/>
        <color theme="1"/>
        <rFont val="Aptos Narrow"/>
        <family val="2"/>
        <scheme val="minor"/>
      </rPr>
      <t>first-year Veterinary School expenses</t>
    </r>
    <r>
      <rPr>
        <sz val="11"/>
        <color theme="1"/>
        <rFont val="Aptos Narrow"/>
        <family val="2"/>
        <scheme val="minor"/>
      </rPr>
      <t xml:space="preserve">, plan ahead for educational and living expenses, and understand how much financial aid you may need. </t>
    </r>
    <r>
      <rPr>
        <b/>
        <sz val="11"/>
        <color theme="1"/>
        <rFont val="Aptos Narrow"/>
        <family val="2"/>
        <scheme val="minor"/>
      </rPr>
      <t>This is an optional exercise for budgeting purposes only!</t>
    </r>
    <r>
      <rPr>
        <sz val="11"/>
        <color theme="1"/>
        <rFont val="Aptos Narrow"/>
        <family val="2"/>
        <scheme val="minor"/>
      </rPr>
      <t xml:space="preserve"> You are</t>
    </r>
    <r>
      <rPr>
        <b/>
        <sz val="11"/>
        <color theme="1"/>
        <rFont val="Aptos Narrow"/>
        <family val="2"/>
        <scheme val="minor"/>
      </rPr>
      <t xml:space="preserve"> not required </t>
    </r>
    <r>
      <rPr>
        <sz val="11"/>
        <color theme="1"/>
        <rFont val="Aptos Narrow"/>
        <family val="2"/>
        <scheme val="minor"/>
      </rPr>
      <t>to submit this to the Financial Aid Office, however, you can bring this to your appointment for planning purposes. Play around with it!</t>
    </r>
  </si>
  <si>
    <t>✅ What You’ll Need Before You Start:</t>
  </si>
  <si>
    <r>
      <t xml:space="preserve">Your </t>
    </r>
    <r>
      <rPr>
        <b/>
        <sz val="11"/>
        <color theme="1"/>
        <rFont val="Aptos Narrow"/>
        <family val="2"/>
        <scheme val="minor"/>
      </rPr>
      <t>Rowan University Financial Aid Offer Letter</t>
    </r>
  </si>
  <si>
    <r>
      <t xml:space="preserve">Estimated costs for </t>
    </r>
    <r>
      <rPr>
        <b/>
        <sz val="11"/>
        <color theme="1"/>
        <rFont val="Aptos Narrow"/>
        <family val="2"/>
        <scheme val="minor"/>
      </rPr>
      <t>rent, food, transportation, and personal expenses</t>
    </r>
  </si>
  <si>
    <r>
      <t xml:space="preserve">Any known </t>
    </r>
    <r>
      <rPr>
        <b/>
        <sz val="11"/>
        <color theme="1"/>
        <rFont val="Aptos Narrow"/>
        <family val="2"/>
        <scheme val="minor"/>
      </rPr>
      <t>outside scholarships, savings, or family contributions</t>
    </r>
  </si>
  <si>
    <t>📝 Section-by-Section Instructions:</t>
  </si>
  <si>
    <t>1. Tuition &amp; Fees</t>
  </si>
  <si>
    <t>These are charges billed directly by Rowan University.</t>
  </si>
  <si>
    <t>Enter your tuition and other university billable fees.</t>
  </si>
  <si>
    <r>
      <t xml:space="preserve">If you plan to enroll in </t>
    </r>
    <r>
      <rPr>
        <b/>
        <sz val="11"/>
        <color theme="1"/>
        <rFont val="Aptos Narrow"/>
        <family val="2"/>
        <scheme val="minor"/>
      </rPr>
      <t>Rowan's Health Insurance plan</t>
    </r>
    <r>
      <rPr>
        <sz val="11"/>
        <color theme="1"/>
        <rFont val="Aptos Narrow"/>
        <family val="2"/>
        <scheme val="minor"/>
      </rPr>
      <t xml:space="preserve">, enter the cost in </t>
    </r>
    <r>
      <rPr>
        <b/>
        <sz val="11"/>
        <color theme="1"/>
        <rFont val="Aptos Narrow"/>
        <family val="2"/>
        <scheme val="minor"/>
      </rPr>
      <t>Cell L13</t>
    </r>
    <r>
      <rPr>
        <sz val="11"/>
        <color theme="1"/>
        <rFont val="Aptos Narrow"/>
        <family val="2"/>
        <scheme val="minor"/>
      </rPr>
      <t xml:space="preserve">. </t>
    </r>
  </si>
  <si>
    <t xml:space="preserve">2. Annual Indirect Costs </t>
  </si>
  <si>
    <t>These are school-related costs not billed by the university.</t>
  </si>
  <si>
    <r>
      <t xml:space="preserve">Include estimated costs for </t>
    </r>
    <r>
      <rPr>
        <b/>
        <sz val="11"/>
        <color theme="1"/>
        <rFont val="Aptos Narrow"/>
        <family val="2"/>
        <scheme val="minor"/>
      </rPr>
      <t>books, supplies, and external health insurance.</t>
    </r>
  </si>
  <si>
    <t>Enter your estimated Fall and Spring costs in the appropriate cells.</t>
  </si>
  <si>
    <t xml:space="preserve">3. Out-of-Pocket Payments </t>
  </si>
  <si>
    <t>If you or your family will make any payments toward your bill directly, enter them here.</t>
  </si>
  <si>
    <t>Examples: Tuition deposit, upfront payments, or contributions from family.</t>
  </si>
  <si>
    <t>These reduce your overall student loan need.</t>
  </si>
  <si>
    <t xml:space="preserve">4. Financial Aid Award </t>
  </si>
  <si>
    <t>Enter your financial aid amounts from your offer letter:</t>
  </si>
  <si>
    <r>
      <t>Federal Unsubsidized Loan</t>
    </r>
    <r>
      <rPr>
        <sz val="11"/>
        <color theme="1"/>
        <rFont val="Aptos Narrow"/>
        <family val="2"/>
        <scheme val="minor"/>
      </rPr>
      <t xml:space="preserve"> (already adjusted for origination fee)</t>
    </r>
  </si>
  <si>
    <t>Private Education Loans</t>
  </si>
  <si>
    <t>Scholarships/Grants</t>
  </si>
  <si>
    <t>5. Monthly Living Expenses</t>
  </si>
  <si>
    <r>
      <t xml:space="preserve">This section estimates your </t>
    </r>
    <r>
      <rPr>
        <b/>
        <sz val="11"/>
        <color theme="1"/>
        <rFont val="Aptos Narrow"/>
        <family val="2"/>
        <scheme val="minor"/>
      </rPr>
      <t>monthly indirect expenses</t>
    </r>
    <r>
      <rPr>
        <sz val="11"/>
        <color theme="1"/>
        <rFont val="Aptos Narrow"/>
        <family val="2"/>
        <scheme val="minor"/>
      </rPr>
      <t xml:space="preserve"> (living costs not billed by the school).</t>
    </r>
  </si>
  <si>
    <r>
      <t xml:space="preserve">Only enter what </t>
    </r>
    <r>
      <rPr>
        <b/>
        <sz val="11"/>
        <color theme="1"/>
        <rFont val="Aptos Narrow"/>
        <family val="2"/>
        <scheme val="minor"/>
      </rPr>
      <t>you personally</t>
    </r>
    <r>
      <rPr>
        <sz val="11"/>
        <color theme="1"/>
        <rFont val="Aptos Narrow"/>
        <family val="2"/>
        <scheme val="minor"/>
      </rPr>
      <t xml:space="preserve"> are responsible for if living with others.</t>
    </r>
  </si>
  <si>
    <t>Add monthly estimated expenses for rent, food, internet, phone, gas, insurance, etc.</t>
  </si>
  <si>
    <r>
      <t xml:space="preserve">Totals will be multiplied by </t>
    </r>
    <r>
      <rPr>
        <b/>
        <sz val="11"/>
        <color theme="1"/>
        <rFont val="Aptos Narrow"/>
        <family val="2"/>
        <scheme val="minor"/>
      </rPr>
      <t>9 months</t>
    </r>
    <r>
      <rPr>
        <sz val="11"/>
        <color theme="1"/>
        <rFont val="Aptos Narrow"/>
        <family val="2"/>
        <scheme val="minor"/>
      </rPr>
      <t xml:space="preserve"> for an academic year estimate.</t>
    </r>
  </si>
  <si>
    <t>There is a space to factor in summer rent as well.</t>
  </si>
  <si>
    <t xml:space="preserve">6. Additional Living Expenses </t>
  </si>
  <si>
    <r>
      <t xml:space="preserve">These are extra costs </t>
    </r>
    <r>
      <rPr>
        <b/>
        <sz val="11"/>
        <color theme="1"/>
        <rFont val="Aptos Narrow"/>
        <family val="2"/>
        <scheme val="minor"/>
      </rPr>
      <t>not included</t>
    </r>
    <r>
      <rPr>
        <sz val="11"/>
        <color theme="1"/>
        <rFont val="Aptos Narrow"/>
        <family val="2"/>
        <scheme val="minor"/>
      </rPr>
      <t xml:space="preserve"> in the official Cost of Attendance.</t>
    </r>
  </si>
  <si>
    <r>
      <t xml:space="preserve">Enter any expenses like </t>
    </r>
    <r>
      <rPr>
        <b/>
        <sz val="11"/>
        <color theme="1"/>
        <rFont val="Aptos Narrow"/>
        <family val="2"/>
        <scheme val="minor"/>
      </rPr>
      <t>childcare, pet costs, travel, or credit card payments.</t>
    </r>
  </si>
  <si>
    <t>Try to keep these expenses to a minimum or ask family to assist with these!</t>
  </si>
  <si>
    <t xml:space="preserve">7. Total Additional Financial Aid Needed </t>
  </si>
  <si>
    <r>
      <t xml:space="preserve">This summary compares your </t>
    </r>
    <r>
      <rPr>
        <b/>
        <sz val="11"/>
        <color theme="1"/>
        <rFont val="Aptos Narrow"/>
        <family val="2"/>
        <scheme val="minor"/>
      </rPr>
      <t>total costs</t>
    </r>
    <r>
      <rPr>
        <sz val="11"/>
        <color theme="1"/>
        <rFont val="Aptos Narrow"/>
        <family val="2"/>
        <scheme val="minor"/>
      </rPr>
      <t xml:space="preserve"> to your </t>
    </r>
    <r>
      <rPr>
        <b/>
        <sz val="11"/>
        <color theme="1"/>
        <rFont val="Aptos Narrow"/>
        <family val="2"/>
        <scheme val="minor"/>
      </rPr>
      <t>available aid</t>
    </r>
    <r>
      <rPr>
        <sz val="11"/>
        <color theme="1"/>
        <rFont val="Aptos Narrow"/>
        <family val="2"/>
        <scheme val="minor"/>
      </rPr>
      <t>.</t>
    </r>
  </si>
  <si>
    <r>
      <t xml:space="preserve">If the number is </t>
    </r>
    <r>
      <rPr>
        <b/>
        <sz val="11"/>
        <color theme="1"/>
        <rFont val="Aptos Narrow"/>
        <family val="2"/>
        <scheme val="minor"/>
      </rPr>
      <t>positive (green)</t>
    </r>
    <r>
      <rPr>
        <sz val="11"/>
        <color theme="1"/>
        <rFont val="Aptos Narrow"/>
        <family val="2"/>
        <scheme val="minor"/>
      </rPr>
      <t>, you are under budget.</t>
    </r>
  </si>
  <si>
    <r>
      <t xml:space="preserve">If the number is </t>
    </r>
    <r>
      <rPr>
        <b/>
        <sz val="11"/>
        <color theme="1"/>
        <rFont val="Aptos Narrow"/>
        <family val="2"/>
        <scheme val="minor"/>
      </rPr>
      <t>negative (red)</t>
    </r>
    <r>
      <rPr>
        <sz val="11"/>
        <color theme="1"/>
        <rFont val="Aptos Narrow"/>
        <family val="2"/>
        <scheme val="minor"/>
      </rPr>
      <t>, then you will need to increase your loans or make a payment arrangement.</t>
    </r>
  </si>
  <si>
    <t>💡 Tips for Success:</t>
  </si>
  <si>
    <t>Yellow cells are editable. Gray cells contain formulas—please do not modify.</t>
  </si>
  <si>
    <r>
      <t xml:space="preserve">Use this worksheet as a </t>
    </r>
    <r>
      <rPr>
        <b/>
        <sz val="11"/>
        <color theme="1"/>
        <rFont val="Aptos Narrow"/>
        <family val="2"/>
        <scheme val="minor"/>
      </rPr>
      <t>planning tool</t>
    </r>
    <r>
      <rPr>
        <sz val="11"/>
        <color theme="1"/>
        <rFont val="Aptos Narrow"/>
        <family val="2"/>
        <scheme val="minor"/>
      </rPr>
      <t xml:space="preserve">, this is </t>
    </r>
    <r>
      <rPr>
        <b/>
        <sz val="11"/>
        <color theme="1"/>
        <rFont val="Aptos Narrow"/>
        <family val="2"/>
        <scheme val="minor"/>
      </rPr>
      <t>NOT</t>
    </r>
    <r>
      <rPr>
        <sz val="11"/>
        <color theme="1"/>
        <rFont val="Aptos Narrow"/>
        <family val="2"/>
        <scheme val="minor"/>
      </rPr>
      <t xml:space="preserve"> a university billing statement.</t>
    </r>
  </si>
  <si>
    <t>Be realistic and honest about your lifestyle and expenses.</t>
  </si>
  <si>
    <t>Begin to develop a Vet School Budget mindset!</t>
  </si>
  <si>
    <t>📩 When You're Done:</t>
  </si>
  <si>
    <t>Save the file to your device.</t>
  </si>
  <si>
    <r>
      <t>Email your completed worksheet</t>
    </r>
    <r>
      <rPr>
        <sz val="11"/>
        <color theme="1"/>
        <rFont val="Aptos Narrow"/>
        <family val="2"/>
        <scheme val="minor"/>
      </rPr>
      <t xml:space="preserve"> to a family member and review it together.</t>
    </r>
  </si>
  <si>
    <t>Schedule a one-on-one appointment with the Financial Aid Office to go over your plan!</t>
  </si>
  <si>
    <t>This workbook has been created for you to develop your academic year budget while in attendance at SSVM. The Cost of Attendance (COA) is not a bill; it is a combination of the direct costs (your University bill) and estimated indirect costs (living expenses) to attend SSVM each year. Should your expenses exceed your COA, and you are financing your education using Financial Aid, please make an appointment with the SSVM Financial Aid Office to discuss your budget.</t>
  </si>
  <si>
    <t>2026-2027 STUDENT COST OF ATTENDANCE</t>
  </si>
  <si>
    <t>Fall Term</t>
  </si>
  <si>
    <t>End 12/18/2025</t>
  </si>
  <si>
    <t>Spring Term</t>
  </si>
  <si>
    <t>Begin 01/11/2026</t>
  </si>
  <si>
    <t>End 5/7/2026</t>
  </si>
  <si>
    <t>(9 Months)</t>
  </si>
  <si>
    <r>
      <t xml:space="preserve">Direct Costs 
</t>
    </r>
    <r>
      <rPr>
        <b/>
        <sz val="10"/>
        <rFont val="Arial Narrow"/>
        <family val="2"/>
      </rPr>
      <t>(Billed by the University)</t>
    </r>
  </si>
  <si>
    <t>Tuition</t>
  </si>
  <si>
    <t>In-State Tuition</t>
  </si>
  <si>
    <t>Out-of-State Tuition</t>
  </si>
  <si>
    <t>University Billed Fees</t>
  </si>
  <si>
    <t>Total In-State Bill</t>
  </si>
  <si>
    <t>Total Out-of-State Bill</t>
  </si>
  <si>
    <r>
      <t xml:space="preserve">Indirect Costs 
</t>
    </r>
    <r>
      <rPr>
        <b/>
        <sz val="10"/>
        <rFont val="Arial Narrow"/>
        <family val="2"/>
      </rPr>
      <t>(These are not billed by the university and depend on personal living expenses)</t>
    </r>
  </si>
  <si>
    <t>Books and supplies</t>
  </si>
  <si>
    <t>Loan Fees (Estimated)</t>
  </si>
  <si>
    <t>Miscellaneous Personal Expenses</t>
  </si>
  <si>
    <t>Living expenses including food and housing</t>
  </si>
  <si>
    <t>Transportation Expenses</t>
  </si>
  <si>
    <t>Total Estimated Indirect Costs</t>
  </si>
  <si>
    <r>
      <rPr>
        <b/>
        <sz val="12"/>
        <rFont val="Arial Narrow"/>
        <family val="2"/>
      </rPr>
      <t xml:space="preserve">Total Estimated Cost of Attendance </t>
    </r>
    <r>
      <rPr>
        <b/>
        <sz val="10"/>
        <rFont val="Arial Narrow"/>
        <family val="2"/>
      </rPr>
      <t xml:space="preserve">
(Direct Costs + Indirect Costs)</t>
    </r>
  </si>
  <si>
    <t>In-State</t>
  </si>
  <si>
    <t>Out-of-State</t>
  </si>
  <si>
    <r>
      <rPr>
        <vertAlign val="superscript"/>
        <sz val="10"/>
        <rFont val="Arial Narrow"/>
        <family val="2"/>
      </rPr>
      <t>1</t>
    </r>
    <r>
      <rPr>
        <sz val="10"/>
        <rFont val="Arial Narrow"/>
        <family val="2"/>
      </rPr>
      <t>Health Insurance Fees ($5,988.00) will be added to Cost of Attendance upon confirmation of securing insurance through Rowan University. NOTE: Health insurance will appear on your bill until the waiver is processed for students who will not be securing insurance through the University.</t>
    </r>
  </si>
  <si>
    <t>SSVM Budgeting Worksheet 2026-2027</t>
  </si>
  <si>
    <t xml:space="preserve"> </t>
  </si>
  <si>
    <t>1st Year DVM (Class of 2030)</t>
  </si>
  <si>
    <r>
      <rPr>
        <b/>
        <sz val="14"/>
        <color rgb="FF000000"/>
        <rFont val="Aptos"/>
      </rPr>
      <t xml:space="preserve">This budget worksheet is provided to assist students in determining the amount of financial aid you will need to cover your Cost of Attendance.  Enter figures into any </t>
    </r>
    <r>
      <rPr>
        <b/>
        <sz val="14"/>
        <color rgb="FFCC9900"/>
        <rFont val="Aptos"/>
      </rPr>
      <t>GOLD</t>
    </r>
    <r>
      <rPr>
        <b/>
        <sz val="14"/>
        <color rgb="FF000000"/>
        <rFont val="Aptos"/>
      </rPr>
      <t xml:space="preserve"> cell.  The sheet will calculate the rest.</t>
    </r>
  </si>
  <si>
    <t>SSVM Cost of Attendance (Budget for the year)</t>
  </si>
  <si>
    <t>Annual Direct Costs</t>
  </si>
  <si>
    <t>Begin</t>
  </si>
  <si>
    <t>End</t>
  </si>
  <si>
    <t>Tuition &amp; Fees (Paid Directly to the University)</t>
  </si>
  <si>
    <t>Total</t>
  </si>
  <si>
    <t>Estimated Tuition (in state or out-of-state)</t>
  </si>
  <si>
    <r>
      <t>University Billed Fees (</t>
    </r>
    <r>
      <rPr>
        <i/>
        <sz val="11"/>
        <rFont val="Aptos"/>
        <family val="2"/>
      </rPr>
      <t>See University Billed Fees</t>
    </r>
    <r>
      <rPr>
        <sz val="11"/>
        <rFont val="Aptos"/>
        <family val="2"/>
      </rPr>
      <t>)</t>
    </r>
  </si>
  <si>
    <t>CLASS OF 2030</t>
  </si>
  <si>
    <t>University On-Campus Housing (Rowan 220 Property)</t>
  </si>
  <si>
    <t>University Meal Plan</t>
  </si>
  <si>
    <t>University Health Insurance Plan (will appear on bill until waived)</t>
  </si>
  <si>
    <t>Direct Costs (Billed by the University)</t>
  </si>
  <si>
    <t>University ID Card (Fall only)</t>
  </si>
  <si>
    <t>Estimated  Bill by Term</t>
  </si>
  <si>
    <t>Annual Indirect Costs</t>
  </si>
  <si>
    <t>Total In-State Bill Estimate</t>
  </si>
  <si>
    <t>Other School Expenses (Not paid directly to SSVM)</t>
  </si>
  <si>
    <t>Required Books/Supplies</t>
  </si>
  <si>
    <t>Laptop</t>
  </si>
  <si>
    <t>Indirect Costs (Dependent on habits and living expenses)</t>
  </si>
  <si>
    <t>Non-University Health Insurance Plan</t>
  </si>
  <si>
    <t>+</t>
  </si>
  <si>
    <t>Estimated Annual Indirect Costs</t>
  </si>
  <si>
    <t>Out of Pocket Payments</t>
  </si>
  <si>
    <t>Enter any out of pocket payments made by you or your family</t>
  </si>
  <si>
    <t>Tuition Deposit</t>
  </si>
  <si>
    <t xml:space="preserve"> + </t>
  </si>
  <si>
    <t>Total Out of Pocket Payments</t>
  </si>
  <si>
    <t>Financial Aid Award</t>
  </si>
  <si>
    <t>Total Annual Costs</t>
  </si>
  <si>
    <t xml:space="preserve"> - </t>
  </si>
  <si>
    <r>
      <t xml:space="preserve">Maximum Direct Unsubsidized Stafford Loan for the year: </t>
    </r>
    <r>
      <rPr>
        <b/>
        <sz val="10"/>
        <color theme="1"/>
        <rFont val="Aptos Narrow"/>
        <scheme val="minor"/>
      </rPr>
      <t xml:space="preserve">$50,000 </t>
    </r>
  </si>
  <si>
    <t>Outstanding Charges</t>
  </si>
  <si>
    <t xml:space="preserve">Total Estimated Cost of Attendance </t>
  </si>
  <si>
    <t>Visit your Financial Aid Award page in Banner Self-Service to see your current loan.  Enter your initial amounts in the in the green cells below.  Note that your Federal Direct Unsubsidized Loan has a 1.057% fee taken out prior to being disbursed to your account.  This is automatically calculated in the term amounts below.</t>
  </si>
  <si>
    <t>Federal Direct Unsubsidized Loan</t>
  </si>
  <si>
    <t>Other Expenses</t>
  </si>
  <si>
    <t>ID Card</t>
  </si>
  <si>
    <t>Private Loans</t>
  </si>
  <si>
    <t>Rowan Health Insurance</t>
  </si>
  <si>
    <t>Other Loans</t>
  </si>
  <si>
    <t>Rec Center Membership</t>
  </si>
  <si>
    <t>Rowan On-Campus Housing</t>
  </si>
  <si>
    <t xml:space="preserve">$6,736 per semester </t>
  </si>
  <si>
    <t>Net Initial Estimated Financial Aid Award</t>
  </si>
  <si>
    <t>Rowan Meal Plan</t>
  </si>
  <si>
    <t>See rates: https://sites.rowan.edu/housing/meal-plans/student-plans.html</t>
  </si>
  <si>
    <t>Need after Initial Financial Aid Award</t>
  </si>
  <si>
    <r>
      <rPr>
        <b/>
        <sz val="14"/>
        <color rgb="FF000000"/>
        <rFont val="Aptos"/>
      </rPr>
      <t xml:space="preserve">The following monthly living expenses items </t>
    </r>
    <r>
      <rPr>
        <b/>
        <i/>
        <sz val="14"/>
        <color rgb="FF000000"/>
        <rFont val="Aptos"/>
      </rPr>
      <t xml:space="preserve">are </t>
    </r>
    <r>
      <rPr>
        <b/>
        <sz val="14"/>
        <color rgb="FF000000"/>
        <rFont val="Aptos"/>
      </rPr>
      <t xml:space="preserve"> included in your Rowan SSVM Cost of Attendance</t>
    </r>
  </si>
  <si>
    <t>Monthly Indirect Costs</t>
  </si>
  <si>
    <t>Enter your estimated budgeted monthly living expenses in the cells below.  If you share costs with roommates or family, enter the amounts for which you are responsible.</t>
  </si>
  <si>
    <t>Room and Board</t>
  </si>
  <si>
    <t>Monthly Cost</t>
  </si>
  <si>
    <t>Annual (x 9 months)</t>
  </si>
  <si>
    <t>Rent/mortgage</t>
  </si>
  <si>
    <t>Additional Housing Expenses (Ex: Summer monthly rent x 3)</t>
  </si>
  <si>
    <t>Home/renter's insurance</t>
  </si>
  <si>
    <t>Electricity</t>
  </si>
  <si>
    <t>Gas (heat)</t>
  </si>
  <si>
    <t>Water/Sewer</t>
  </si>
  <si>
    <t>Internet</t>
  </si>
  <si>
    <t>Telephone (usage only, not device)</t>
  </si>
  <si>
    <t>Groceries and Household Supplies</t>
  </si>
  <si>
    <t>Transportation</t>
  </si>
  <si>
    <t>Auto insurance</t>
  </si>
  <si>
    <t>Auto Maintainance (Routine Oil Changes, etc.)</t>
  </si>
  <si>
    <t>Gas for Auto</t>
  </si>
  <si>
    <t>Parking &amp; tolls</t>
  </si>
  <si>
    <t>Personal Expenses</t>
  </si>
  <si>
    <t>Clothing</t>
  </si>
  <si>
    <t>Laundry/dry cleaning</t>
  </si>
  <si>
    <t>Health &amp; Beauty, Haircuts</t>
  </si>
  <si>
    <t>Total Monthly Indirect Costs</t>
  </si>
  <si>
    <r>
      <t xml:space="preserve">The following annual and monthly living expense items </t>
    </r>
    <r>
      <rPr>
        <b/>
        <i/>
        <sz val="14"/>
        <rFont val="Aptos"/>
        <family val="2"/>
      </rPr>
      <t>are not</t>
    </r>
    <r>
      <rPr>
        <b/>
        <sz val="14"/>
        <rFont val="Aptos"/>
        <family val="2"/>
      </rPr>
      <t xml:space="preserve"> included in your Rowan SSVM Cost of Attendance</t>
    </r>
  </si>
  <si>
    <t>Annual Living Expenses</t>
  </si>
  <si>
    <t>Annual Cost</t>
  </si>
  <si>
    <t>Automobile Registration</t>
  </si>
  <si>
    <t>Gifts</t>
  </si>
  <si>
    <t>Other</t>
  </si>
  <si>
    <t>Total Annual Living Expenses</t>
  </si>
  <si>
    <t>Monthly Living Expenses</t>
  </si>
  <si>
    <t>Living Expenses Categories</t>
  </si>
  <si>
    <t>Car payment</t>
  </si>
  <si>
    <t>Charities/contributions</t>
  </si>
  <si>
    <t>Child care</t>
  </si>
  <si>
    <t>Cigarettes, tobacco, alcohol</t>
  </si>
  <si>
    <t>Credit card debt</t>
  </si>
  <si>
    <t>Entertainment (Movies/Music)</t>
  </si>
  <si>
    <t>Hobbies/recreation</t>
  </si>
  <si>
    <t>Meals/snacks away from home</t>
  </si>
  <si>
    <t>Medical/dental/prescriptions</t>
  </si>
  <si>
    <t>Pet supplies</t>
  </si>
  <si>
    <t>Tickets or Fines</t>
  </si>
  <si>
    <t>Travel</t>
  </si>
  <si>
    <t>Total Monthly Living Expenses</t>
  </si>
  <si>
    <t>Total Additional Financial Aid Needed</t>
  </si>
  <si>
    <t>Need after Initial Financial Aid</t>
  </si>
  <si>
    <t xml:space="preserve">Total Living Expenses Need </t>
  </si>
  <si>
    <t>TOTAL ADDITIONAL FINANCIAL AID NEEDED</t>
  </si>
  <si>
    <t>In-State Maximum Remaining Eligibility for Additional Financial Aid</t>
  </si>
  <si>
    <t>Out-of-State Maximum Remaining Eligibility for Additional Financial Aid</t>
  </si>
  <si>
    <r>
      <rPr>
        <sz val="11"/>
        <color rgb="FF000000"/>
        <rFont val="Aptos"/>
      </rPr>
      <t xml:space="preserve">If your </t>
    </r>
    <r>
      <rPr>
        <b/>
        <sz val="11"/>
        <color rgb="FF000000"/>
        <rFont val="Aptos"/>
      </rPr>
      <t>TOTAL ADDITIONAL FINANCIAL AID NEEDED</t>
    </r>
    <r>
      <rPr>
        <sz val="11"/>
        <color rgb="FF000000"/>
        <rFont val="Aptos"/>
      </rPr>
      <t xml:space="preserve"> is </t>
    </r>
    <r>
      <rPr>
        <sz val="11"/>
        <color rgb="FF3C7D22"/>
        <rFont val="Aptos"/>
      </rPr>
      <t>$0,</t>
    </r>
    <r>
      <rPr>
        <sz val="11"/>
        <color rgb="FF000000"/>
        <rFont val="Aptos"/>
      </rPr>
      <t xml:space="preserve"> you should not need additional funding for the academic year.  If your TOTAL FINANCIAL AID NEEDED is less than </t>
    </r>
    <r>
      <rPr>
        <sz val="11"/>
        <color rgb="FF3C7D22"/>
        <rFont val="Aptos"/>
      </rPr>
      <t>$0</t>
    </r>
    <r>
      <rPr>
        <sz val="11"/>
        <color rgb="FF000000"/>
        <rFont val="Aptos"/>
      </rPr>
      <t xml:space="preserve">, reduce your loans to avoid overborrowing. If your TOTAL ADDITIONAL FINANCIAL AID NEEDED is greater than </t>
    </r>
    <r>
      <rPr>
        <sz val="11"/>
        <color rgb="FFC00000"/>
        <rFont val="Aptos"/>
      </rPr>
      <t>$0</t>
    </r>
    <r>
      <rPr>
        <sz val="11"/>
        <color rgb="FF000000"/>
        <rFont val="Aptos"/>
      </rPr>
      <t>, you may use a private education loan to cover the amount. To borrow a private education loan, go to www.elmselect.com.</t>
    </r>
  </si>
  <si>
    <t>2nd Year DVM (Class of 2029)</t>
  </si>
  <si>
    <r>
      <rPr>
        <b/>
        <sz val="14"/>
        <color rgb="FF000000"/>
        <rFont val="Aptos"/>
      </rPr>
      <t xml:space="preserve">This budget worksheet is provided to assist students in determining the amount of financial aid you will need to cover your Cost of Attendance.  Enter figures into any </t>
    </r>
    <r>
      <rPr>
        <b/>
        <sz val="14"/>
        <color rgb="FFFFC000"/>
        <rFont val="Aptos"/>
      </rPr>
      <t>GOLD</t>
    </r>
    <r>
      <rPr>
        <b/>
        <sz val="14"/>
        <color rgb="FF000000"/>
        <rFont val="Aptos"/>
      </rPr>
      <t xml:space="preserve"> cell.  The sheet will calculate the rest.</t>
    </r>
  </si>
  <si>
    <r>
      <rPr>
        <sz val="11"/>
        <color rgb="FF000000"/>
        <rFont val="Aptos"/>
      </rPr>
      <t xml:space="preserve">University Billed Fees ( </t>
    </r>
    <r>
      <rPr>
        <i/>
        <sz val="11"/>
        <color rgb="FF000000"/>
        <rFont val="Aptos"/>
      </rPr>
      <t xml:space="preserve">See University Billed Fees </t>
    </r>
    <r>
      <rPr>
        <sz val="11"/>
        <color rgb="FF000000"/>
        <rFont val="Aptos"/>
      </rPr>
      <t>)</t>
    </r>
  </si>
  <si>
    <t>University Health Insurance</t>
  </si>
  <si>
    <t>=</t>
  </si>
  <si>
    <t>Books and supplies3</t>
  </si>
  <si>
    <r>
      <t xml:space="preserve">Maximum Direct Unsubsidized Stafford Loan for the year: </t>
    </r>
    <r>
      <rPr>
        <b/>
        <sz val="12"/>
        <color theme="1"/>
        <rFont val="Arial"/>
        <family val="2"/>
      </rPr>
      <t>$40,500</t>
    </r>
  </si>
  <si>
    <t>Graduate PLUS Loan</t>
  </si>
  <si>
    <r>
      <rPr>
        <b/>
        <sz val="14"/>
        <color rgb="FF000000"/>
        <rFont val="Aptos"/>
      </rPr>
      <t xml:space="preserve">The following annual and monthly living expense items </t>
    </r>
    <r>
      <rPr>
        <b/>
        <i/>
        <sz val="14"/>
        <color rgb="FF000000"/>
        <rFont val="Aptos"/>
      </rPr>
      <t>are not</t>
    </r>
    <r>
      <rPr>
        <b/>
        <sz val="14"/>
        <color rgb="FF000000"/>
        <rFont val="Aptos"/>
      </rPr>
      <t xml:space="preserve"> included in your Rowan SSVM Cost of Attendance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</si>
</sst>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5" formatCode="&quot;$&quot;#,##0_);\(&quot;$&quot;#,##0\)"/>
    <numFmt numFmtId="8" formatCode="&quot;$&quot;#,##0.00_);[Red]\(&quot;$&quot;#,##0.00\)"/>
    <numFmt numFmtId="44" formatCode="_(&quot;$&quot;* #,##0.00_);_(&quot;$&quot;* \(#,##0.00\);_(&quot;$&quot;* &quot;-&quot;??_);_(@_)"/>
    <numFmt numFmtId="164" formatCode="&quot;$&quot;#,##0"/>
    <numFmt numFmtId="165" formatCode="&quot;$&quot;#,##0.00"/>
    <numFmt numFmtId="166" formatCode="mm/dd/yy;@"/>
  </numFmts>
  <fonts count="102" x14ac:knownFonts="1">
    <font>
      <sz val="11"/>
      <color theme="1"/>
      <name val="Aptos Narrow"/>
      <family val="2"/>
      <scheme val="minor"/>
    </font>
    <font>
      <b/>
      <sz val="18"/>
      <color rgb="FF663300"/>
      <name val="Arial Narrow"/>
      <family val="2"/>
    </font>
    <font>
      <sz val="10"/>
      <color theme="1"/>
      <name val="Arial Narrow"/>
      <family val="2"/>
    </font>
    <font>
      <b/>
      <sz val="10"/>
      <color rgb="FF245474"/>
      <name val="Arial Narrow"/>
      <family val="2"/>
    </font>
    <font>
      <b/>
      <sz val="11"/>
      <color rgb="FF245474"/>
      <name val="Arial Narrow"/>
      <family val="2"/>
    </font>
    <font>
      <sz val="10"/>
      <color rgb="FF245474"/>
      <name val="Arial Narrow"/>
      <family val="2"/>
    </font>
    <font>
      <sz val="10"/>
      <color theme="1"/>
      <name val="Arial"/>
      <family val="2"/>
    </font>
    <font>
      <sz val="11"/>
      <color theme="1"/>
      <name val="Arial Narrow"/>
      <family val="2"/>
    </font>
    <font>
      <sz val="11"/>
      <color theme="1"/>
      <name val="Source Sans Pro"/>
      <family val="2"/>
    </font>
    <font>
      <b/>
      <sz val="11"/>
      <name val="Arial Narrow"/>
      <family val="2"/>
    </font>
    <font>
      <sz val="11"/>
      <name val="Arial Narrow"/>
      <family val="2"/>
    </font>
    <font>
      <sz val="10"/>
      <name val="Arial Narrow"/>
      <family val="2"/>
    </font>
    <font>
      <b/>
      <i/>
      <sz val="10"/>
      <name val="Arial Narrow"/>
      <family val="2"/>
    </font>
    <font>
      <i/>
      <sz val="8"/>
      <name val="Arial Narrow"/>
      <family val="2"/>
    </font>
    <font>
      <b/>
      <sz val="12"/>
      <name val="Arial Narrow"/>
      <family val="2"/>
    </font>
    <font>
      <b/>
      <sz val="10"/>
      <name val="Arial Narrow"/>
      <family val="2"/>
    </font>
    <font>
      <sz val="11"/>
      <name val="Aptos Narrow"/>
      <family val="2"/>
      <scheme val="minor"/>
    </font>
    <font>
      <sz val="10"/>
      <name val="Arial"/>
      <family val="2"/>
    </font>
    <font>
      <sz val="11"/>
      <name val="Arial"/>
      <family val="2"/>
    </font>
    <font>
      <sz val="11"/>
      <name val="Source Sans Pro"/>
      <family val="2"/>
    </font>
    <font>
      <vertAlign val="superscript"/>
      <sz val="10"/>
      <name val="Arial Narrow"/>
      <family val="2"/>
    </font>
    <font>
      <sz val="11"/>
      <color theme="1"/>
      <name val="Aptos Narrow"/>
      <family val="2"/>
      <scheme val="minor"/>
    </font>
    <font>
      <sz val="11"/>
      <color theme="1"/>
      <name val="Arial"/>
      <family val="2"/>
    </font>
    <font>
      <sz val="11"/>
      <color theme="0"/>
      <name val="Arial"/>
      <family val="2"/>
    </font>
    <font>
      <sz val="14"/>
      <color theme="1"/>
      <name val="Source Sans Pro"/>
      <family val="2"/>
    </font>
    <font>
      <sz val="11"/>
      <color rgb="FF245474"/>
      <name val="Arial"/>
      <family val="2"/>
    </font>
    <font>
      <b/>
      <sz val="11"/>
      <color theme="1"/>
      <name val="Arial"/>
      <family val="2"/>
    </font>
    <font>
      <sz val="14"/>
      <color theme="0"/>
      <name val="Arial"/>
      <family val="2"/>
    </font>
    <font>
      <sz val="14"/>
      <color theme="1"/>
      <name val="Arial"/>
      <family val="2"/>
    </font>
    <font>
      <sz val="14"/>
      <name val="Source Sans Pro"/>
      <family val="2"/>
    </font>
    <font>
      <sz val="14"/>
      <name val="Arial"/>
      <family val="2"/>
    </font>
    <font>
      <sz val="8"/>
      <name val="Aptos Narrow"/>
      <family val="2"/>
      <scheme val="minor"/>
    </font>
    <font>
      <i/>
      <sz val="11"/>
      <color theme="5" tint="-0.249977111117893"/>
      <name val="Arial Narrow"/>
      <family val="2"/>
    </font>
    <font>
      <b/>
      <sz val="18"/>
      <color theme="0"/>
      <name val="Aptos Black"/>
      <family val="2"/>
    </font>
    <font>
      <b/>
      <sz val="14"/>
      <color theme="0"/>
      <name val="Aptos"/>
      <family val="2"/>
    </font>
    <font>
      <b/>
      <sz val="14"/>
      <color rgb="FF245474"/>
      <name val="Aptos"/>
      <family val="2"/>
    </font>
    <font>
      <b/>
      <sz val="11"/>
      <name val="Aptos"/>
      <family val="2"/>
    </font>
    <font>
      <sz val="11"/>
      <name val="Aptos"/>
      <family val="2"/>
    </font>
    <font>
      <i/>
      <sz val="11"/>
      <name val="Aptos"/>
      <family val="2"/>
    </font>
    <font>
      <sz val="11"/>
      <color theme="1"/>
      <name val="Aptos"/>
      <family val="2"/>
    </font>
    <font>
      <sz val="11"/>
      <color rgb="FF245474"/>
      <name val="Aptos"/>
      <family val="2"/>
    </font>
    <font>
      <b/>
      <sz val="11"/>
      <color rgb="FF245474"/>
      <name val="Aptos"/>
      <family val="2"/>
    </font>
    <font>
      <b/>
      <sz val="11"/>
      <color theme="0"/>
      <name val="Aptos"/>
      <family val="2"/>
    </font>
    <font>
      <b/>
      <sz val="11"/>
      <color theme="1"/>
      <name val="Aptos"/>
      <family val="2"/>
    </font>
    <font>
      <b/>
      <sz val="16"/>
      <color theme="0"/>
      <name val="Aptos"/>
      <family val="2"/>
    </font>
    <font>
      <b/>
      <sz val="9"/>
      <name val="Aptos"/>
      <family val="2"/>
    </font>
    <font>
      <sz val="12"/>
      <name val="Aptos"/>
      <family val="2"/>
    </font>
    <font>
      <b/>
      <sz val="14"/>
      <color theme="1"/>
      <name val="Aptos"/>
      <family val="2"/>
    </font>
    <font>
      <sz val="14"/>
      <name val="Aptos"/>
      <family val="2"/>
    </font>
    <font>
      <sz val="10"/>
      <name val="Aptos"/>
      <family val="2"/>
    </font>
    <font>
      <b/>
      <sz val="10"/>
      <name val="Aptos"/>
      <family val="2"/>
    </font>
    <font>
      <b/>
      <sz val="12"/>
      <name val="Aptos"/>
      <family val="2"/>
    </font>
    <font>
      <b/>
      <i/>
      <sz val="10"/>
      <name val="Aptos"/>
      <family val="2"/>
    </font>
    <font>
      <sz val="14"/>
      <color theme="1"/>
      <name val="Aptos"/>
      <family val="2"/>
    </font>
    <font>
      <sz val="9"/>
      <name val="Aptos"/>
      <family val="2"/>
    </font>
    <font>
      <b/>
      <sz val="12"/>
      <color rgb="FFFFFFFF"/>
      <name val="Aptos Black"/>
      <family val="2"/>
    </font>
    <font>
      <b/>
      <sz val="14"/>
      <name val="Aptos"/>
      <family val="2"/>
    </font>
    <font>
      <b/>
      <sz val="11"/>
      <color rgb="FF5B1300"/>
      <name val="Aptos"/>
      <family val="2"/>
    </font>
    <font>
      <b/>
      <sz val="16"/>
      <color rgb="FFFFCF44"/>
      <name val="Aptos"/>
      <family val="2"/>
    </font>
    <font>
      <b/>
      <i/>
      <sz val="14"/>
      <name val="Aptos"/>
      <family val="2"/>
    </font>
    <font>
      <b/>
      <sz val="14"/>
      <color rgb="FF5B1300"/>
      <name val="Aptos"/>
      <family val="2"/>
    </font>
    <font>
      <b/>
      <sz val="14"/>
      <color rgb="FFFFCF44"/>
      <name val="Aptos"/>
      <family val="2"/>
    </font>
    <font>
      <sz val="12"/>
      <color theme="1"/>
      <name val="Arial"/>
      <family val="2"/>
    </font>
    <font>
      <sz val="12"/>
      <color theme="1"/>
      <name val="Aptos"/>
      <family val="2"/>
    </font>
    <font>
      <b/>
      <sz val="11"/>
      <color theme="1"/>
      <name val="Aptos Narrow"/>
      <family val="2"/>
      <scheme val="minor"/>
    </font>
    <font>
      <sz val="16"/>
      <color theme="1"/>
      <name val="Arial"/>
      <family val="2"/>
    </font>
    <font>
      <b/>
      <sz val="16"/>
      <name val="Aptos"/>
      <family val="2"/>
    </font>
    <font>
      <sz val="16"/>
      <name val="Aptos"/>
      <family val="2"/>
    </font>
    <font>
      <sz val="16"/>
      <color theme="1"/>
      <name val="Aptos"/>
      <family val="2"/>
    </font>
    <font>
      <sz val="16"/>
      <name val="Arial"/>
      <family val="2"/>
    </font>
    <font>
      <b/>
      <sz val="18"/>
      <color theme="1"/>
      <name val="Aptos Narrow"/>
      <family val="2"/>
      <scheme val="minor"/>
    </font>
    <font>
      <b/>
      <sz val="12"/>
      <color theme="1"/>
      <name val="Aptos Narrow"/>
      <family val="2"/>
      <scheme val="minor"/>
    </font>
    <font>
      <b/>
      <sz val="13.5"/>
      <color rgb="FF663300"/>
      <name val="Aptos Narrow"/>
      <family val="2"/>
      <scheme val="minor"/>
    </font>
    <font>
      <sz val="12"/>
      <name val="Aptos"/>
    </font>
    <font>
      <sz val="10"/>
      <name val="Aptos"/>
    </font>
    <font>
      <b/>
      <sz val="11"/>
      <name val="Aptos"/>
    </font>
    <font>
      <sz val="10"/>
      <name val="Arial Narrow"/>
    </font>
    <font>
      <b/>
      <i/>
      <sz val="10"/>
      <name val="Aptos"/>
    </font>
    <font>
      <sz val="9"/>
      <name val="Aptos"/>
    </font>
    <font>
      <b/>
      <sz val="10"/>
      <name val="Aptos"/>
    </font>
    <font>
      <b/>
      <sz val="12"/>
      <color rgb="FFFFFFFF"/>
      <name val="Aptos Black"/>
    </font>
    <font>
      <u/>
      <sz val="11"/>
      <color theme="10"/>
      <name val="Aptos Narrow"/>
      <family val="2"/>
      <scheme val="minor"/>
    </font>
    <font>
      <b/>
      <sz val="12"/>
      <color theme="1"/>
      <name val="Arial"/>
      <family val="2"/>
    </font>
    <font>
      <b/>
      <sz val="14"/>
      <color rgb="FF000000"/>
      <name val="Aptos"/>
    </font>
    <font>
      <b/>
      <sz val="14"/>
      <color rgb="FFFFC000"/>
      <name val="Aptos"/>
    </font>
    <font>
      <b/>
      <sz val="14"/>
      <color rgb="FFCC9900"/>
      <name val="Aptos"/>
    </font>
    <font>
      <b/>
      <i/>
      <sz val="14"/>
      <color rgb="FF000000"/>
      <name val="Aptos"/>
    </font>
    <font>
      <b/>
      <sz val="14"/>
      <color rgb="FF000000"/>
      <name val="Aptos"/>
      <family val="2"/>
    </font>
    <font>
      <sz val="11"/>
      <color rgb="FF000000"/>
      <name val="Aptos"/>
    </font>
    <font>
      <b/>
      <sz val="11"/>
      <color rgb="FF000000"/>
      <name val="Aptos"/>
    </font>
    <font>
      <sz val="11"/>
      <color rgb="FF3C7D22"/>
      <name val="Aptos"/>
    </font>
    <font>
      <sz val="11"/>
      <color rgb="FFC00000"/>
      <name val="Aptos"/>
    </font>
    <font>
      <sz val="11"/>
      <name val="Aptos"/>
    </font>
    <font>
      <sz val="11"/>
      <color rgb="FF000000"/>
      <name val="Aptos"/>
      <family val="2"/>
    </font>
    <font>
      <i/>
      <sz val="11"/>
      <color rgb="FF000000"/>
      <name val="Aptos"/>
    </font>
    <font>
      <b/>
      <sz val="12"/>
      <color theme="1"/>
      <name val="Aptos Narrow"/>
    </font>
    <font>
      <b/>
      <sz val="10"/>
      <color theme="1"/>
      <name val="Aptos Narrow"/>
    </font>
    <font>
      <b/>
      <sz val="10"/>
      <color theme="1"/>
      <name val="Aptos Narrow"/>
      <scheme val="minor"/>
    </font>
    <font>
      <b/>
      <sz val="10"/>
      <name val="Aptos Narrow"/>
    </font>
    <font>
      <b/>
      <sz val="12"/>
      <name val="Aptos Narrow"/>
    </font>
    <font>
      <b/>
      <u/>
      <sz val="10"/>
      <color theme="10"/>
      <name val="Aptos Narrow"/>
    </font>
    <font>
      <sz val="11"/>
      <color rgb="FF242424"/>
      <name val="Aptos Narrow"/>
      <charset val="1"/>
    </font>
  </fonts>
  <fills count="12">
    <fill>
      <patternFill patternType="none"/>
    </fill>
    <fill>
      <patternFill patternType="gray125"/>
    </fill>
    <fill>
      <patternFill patternType="solid">
        <fgColor rgb="FFF9C400"/>
        <bgColor indexed="64"/>
      </patternFill>
    </fill>
    <fill>
      <patternFill patternType="solid">
        <fgColor rgb="FFFFFFFF"/>
        <bgColor indexed="64"/>
      </patternFill>
    </fill>
    <fill>
      <patternFill patternType="solid">
        <fgColor theme="0" tint="-0.24994659260841701"/>
        <bgColor indexed="64"/>
      </patternFill>
    </fill>
    <fill>
      <patternFill patternType="solid">
        <fgColor rgb="FFFFC000"/>
        <bgColor indexed="64"/>
      </patternFill>
    </fill>
    <fill>
      <patternFill patternType="solid">
        <fgColor theme="0" tint="-0.249977111117893"/>
        <bgColor indexed="64"/>
      </patternFill>
    </fill>
    <fill>
      <patternFill patternType="solid">
        <fgColor rgb="FFFFCF44"/>
        <bgColor indexed="64"/>
      </patternFill>
    </fill>
    <fill>
      <patternFill patternType="solid">
        <fgColor rgb="FF663300"/>
        <bgColor indexed="64"/>
      </patternFill>
    </fill>
    <fill>
      <patternFill patternType="solid">
        <fgColor rgb="FFCDB493"/>
        <bgColor indexed="64"/>
      </patternFill>
    </fill>
    <fill>
      <patternFill patternType="solid">
        <fgColor theme="0" tint="-0.14999847407452621"/>
        <bgColor indexed="64"/>
      </patternFill>
    </fill>
    <fill>
      <patternFill patternType="solid">
        <fgColor theme="3" tint="0.89999084444715716"/>
        <bgColor indexed="64"/>
      </patternFill>
    </fill>
  </fills>
  <borders count="24">
    <border>
      <left/>
      <right/>
      <top/>
      <bottom/>
      <diagonal/>
    </border>
    <border>
      <left style="medium">
        <color indexed="64"/>
      </left>
      <right style="medium">
        <color indexed="64"/>
      </right>
      <top style="medium">
        <color indexed="64"/>
      </top>
      <bottom style="medium">
        <color indexed="64"/>
      </bottom>
      <diagonal/>
    </border>
    <border>
      <left style="medium">
        <color rgb="FF245474"/>
      </left>
      <right/>
      <top style="medium">
        <color rgb="FF245474"/>
      </top>
      <bottom/>
      <diagonal/>
    </border>
    <border>
      <left/>
      <right/>
      <top style="medium">
        <color rgb="FF245474"/>
      </top>
      <bottom/>
      <diagonal/>
    </border>
    <border>
      <left/>
      <right style="medium">
        <color rgb="FF245474"/>
      </right>
      <top style="medium">
        <color rgb="FF245474"/>
      </top>
      <bottom/>
      <diagonal/>
    </border>
    <border>
      <left style="medium">
        <color rgb="FF245474"/>
      </left>
      <right/>
      <top/>
      <bottom/>
      <diagonal/>
    </border>
    <border>
      <left/>
      <right style="medium">
        <color rgb="FF245474"/>
      </right>
      <top/>
      <bottom/>
      <diagonal/>
    </border>
    <border>
      <left style="thick">
        <color rgb="FFA6BECD"/>
      </left>
      <right style="thick">
        <color rgb="FFA6BECD"/>
      </right>
      <top style="thick">
        <color rgb="FFA6BECD"/>
      </top>
      <bottom style="thick">
        <color rgb="FFA6BECD"/>
      </bottom>
      <diagonal/>
    </border>
    <border>
      <left style="medium">
        <color rgb="FF245474"/>
      </left>
      <right/>
      <top/>
      <bottom style="medium">
        <color rgb="FF245474"/>
      </bottom>
      <diagonal/>
    </border>
    <border>
      <left/>
      <right/>
      <top/>
      <bottom style="medium">
        <color rgb="FF245474"/>
      </bottom>
      <diagonal/>
    </border>
    <border>
      <left/>
      <right style="medium">
        <color rgb="FF245474"/>
      </right>
      <top/>
      <bottom style="medium">
        <color rgb="FF245474"/>
      </bottom>
      <diagonal/>
    </border>
    <border>
      <left/>
      <right/>
      <top/>
      <bottom style="medium">
        <color indexed="64"/>
      </bottom>
      <diagonal/>
    </border>
    <border>
      <left style="thick">
        <color rgb="FFA6BECD"/>
      </left>
      <right style="thick">
        <color rgb="FFA6BECD"/>
      </right>
      <top style="thick">
        <color rgb="FFA6BECD"/>
      </top>
      <bottom style="medium">
        <color rgb="FF5B1300"/>
      </bottom>
      <diagonal/>
    </border>
    <border>
      <left/>
      <right/>
      <top/>
      <bottom style="medium">
        <color rgb="FF5B1300"/>
      </bottom>
      <diagonal/>
    </border>
    <border>
      <left/>
      <right/>
      <top style="thick">
        <color rgb="FFA6BECD"/>
      </top>
      <bottom style="medium">
        <color rgb="FF5B1300"/>
      </bottom>
      <diagonal/>
    </border>
    <border>
      <left style="thick">
        <color rgb="FFA6BECD"/>
      </left>
      <right style="thick">
        <color rgb="FFA6BECD"/>
      </right>
      <top style="thick">
        <color rgb="FFA6BECD"/>
      </top>
      <bottom/>
      <diagonal/>
    </border>
    <border>
      <left/>
      <right style="thick">
        <color rgb="FFA6BECD"/>
      </right>
      <top/>
      <bottom style="medium">
        <color rgb="FF5B1300"/>
      </bottom>
      <diagonal/>
    </border>
    <border>
      <left/>
      <right/>
      <top style="medium">
        <color rgb="FF5B1300"/>
      </top>
      <bottom/>
      <diagonal/>
    </border>
    <border>
      <left style="thick">
        <color rgb="FFA6BECD"/>
      </left>
      <right style="thick">
        <color rgb="FFA6BECD"/>
      </right>
      <top style="thick">
        <color rgb="FFA6BECD"/>
      </top>
      <bottom style="medium">
        <color indexed="64"/>
      </bottom>
      <diagonal/>
    </border>
    <border>
      <left/>
      <right/>
      <top/>
      <bottom style="medium">
        <color rgb="FF000000"/>
      </bottom>
      <diagonal/>
    </border>
    <border>
      <left/>
      <right style="thick">
        <color rgb="FFA6BECD"/>
      </right>
      <top/>
      <bottom style="medium">
        <color rgb="FF000000"/>
      </bottom>
      <diagonal/>
    </border>
    <border>
      <left style="thick">
        <color rgb="FFA6BECD"/>
      </left>
      <right style="thick">
        <color rgb="FFA6BECD"/>
      </right>
      <top style="thick">
        <color rgb="FFA6BECD"/>
      </top>
      <bottom style="medium">
        <color rgb="FF000000"/>
      </bottom>
      <diagonal/>
    </border>
    <border>
      <left/>
      <right/>
      <top style="thick">
        <color rgb="FFA6BECD"/>
      </top>
      <bottom style="medium">
        <color rgb="FF000000"/>
      </bottom>
      <diagonal/>
    </border>
    <border>
      <left style="thick">
        <color rgb="FFA6BECD"/>
      </left>
      <right/>
      <top style="thick">
        <color rgb="FFA6BECD"/>
      </top>
      <bottom style="medium">
        <color rgb="FF000000"/>
      </bottom>
      <diagonal/>
    </border>
  </borders>
  <cellStyleXfs count="3">
    <xf numFmtId="0" fontId="0" fillId="0" borderId="0"/>
    <xf numFmtId="44" fontId="21" fillId="0" borderId="0" applyFont="0" applyFill="0" applyBorder="0" applyAlignment="0" applyProtection="0"/>
    <xf numFmtId="0" fontId="81" fillId="0" borderId="0" applyNumberFormat="0" applyFill="0" applyBorder="0" applyAlignment="0" applyProtection="0"/>
  </cellStyleXfs>
  <cellXfs count="273">
    <xf numFmtId="0" fontId="0" fillId="0" borderId="0" xfId="0"/>
    <xf numFmtId="0" fontId="2" fillId="0" borderId="0" xfId="0" applyFont="1" applyAlignment="1">
      <alignment wrapText="1"/>
    </xf>
    <xf numFmtId="8" fontId="4" fillId="0" borderId="0" xfId="0" applyNumberFormat="1" applyFont="1" applyAlignment="1">
      <alignment horizontal="right" vertical="top" wrapText="1"/>
    </xf>
    <xf numFmtId="8" fontId="4" fillId="0" borderId="0" xfId="0" applyNumberFormat="1" applyFont="1" applyAlignment="1">
      <alignment horizontal="right" wrapText="1"/>
    </xf>
    <xf numFmtId="0" fontId="2" fillId="3" borderId="0" xfId="0" applyFont="1" applyFill="1" applyAlignment="1">
      <alignment wrapText="1"/>
    </xf>
    <xf numFmtId="8" fontId="5" fillId="0" borderId="0" xfId="0" applyNumberFormat="1" applyFont="1" applyAlignment="1">
      <alignment horizontal="right" wrapText="1"/>
    </xf>
    <xf numFmtId="8" fontId="5" fillId="3" borderId="0" xfId="0" applyNumberFormat="1" applyFont="1" applyFill="1" applyAlignment="1">
      <alignment horizontal="right" wrapText="1"/>
    </xf>
    <xf numFmtId="8" fontId="3" fillId="3" borderId="0" xfId="0" applyNumberFormat="1" applyFont="1" applyFill="1" applyAlignment="1">
      <alignment horizontal="right" wrapText="1"/>
    </xf>
    <xf numFmtId="0" fontId="6" fillId="0" borderId="0" xfId="0" applyFont="1" applyAlignment="1">
      <alignment wrapText="1"/>
    </xf>
    <xf numFmtId="0" fontId="7" fillId="0" borderId="0" xfId="0" applyFont="1"/>
    <xf numFmtId="0" fontId="8" fillId="0" borderId="0" xfId="0" applyFont="1"/>
    <xf numFmtId="0" fontId="9" fillId="0" borderId="0" xfId="0" applyFont="1" applyAlignment="1">
      <alignment horizontal="right" wrapText="1"/>
    </xf>
    <xf numFmtId="14" fontId="10" fillId="0" borderId="0" xfId="0" applyNumberFormat="1" applyFont="1" applyAlignment="1">
      <alignment horizontal="right" wrapText="1"/>
    </xf>
    <xf numFmtId="0" fontId="11" fillId="0" borderId="0" xfId="0" applyFont="1" applyAlignment="1">
      <alignment vertical="top" wrapText="1"/>
    </xf>
    <xf numFmtId="0" fontId="11" fillId="0" borderId="0" xfId="0" applyFont="1" applyAlignment="1">
      <alignment wrapText="1"/>
    </xf>
    <xf numFmtId="14" fontId="10" fillId="0" borderId="0" xfId="0" applyNumberFormat="1" applyFont="1" applyAlignment="1">
      <alignment horizontal="right" vertical="top" wrapText="1"/>
    </xf>
    <xf numFmtId="0" fontId="13" fillId="0" borderId="0" xfId="0" applyFont="1" applyAlignment="1">
      <alignment horizontal="center" wrapText="1"/>
    </xf>
    <xf numFmtId="0" fontId="15" fillId="2" borderId="0" xfId="0" applyFont="1" applyFill="1" applyAlignment="1">
      <alignment wrapText="1"/>
    </xf>
    <xf numFmtId="0" fontId="15" fillId="5" borderId="0" xfId="0" applyFont="1" applyFill="1" applyAlignment="1">
      <alignment wrapText="1"/>
    </xf>
    <xf numFmtId="0" fontId="16" fillId="0" borderId="0" xfId="0" applyFont="1"/>
    <xf numFmtId="0" fontId="9" fillId="0" borderId="0" xfId="0" applyFont="1" applyAlignment="1">
      <alignment horizontal="center" wrapText="1"/>
    </xf>
    <xf numFmtId="0" fontId="11" fillId="3" borderId="0" xfId="0" applyFont="1" applyFill="1" applyAlignment="1">
      <alignment wrapText="1"/>
    </xf>
    <xf numFmtId="0" fontId="17" fillId="0" borderId="0" xfId="0" applyFont="1" applyAlignment="1">
      <alignment wrapText="1"/>
    </xf>
    <xf numFmtId="0" fontId="10" fillId="0" borderId="0" xfId="0" applyFont="1" applyAlignment="1">
      <alignment wrapText="1"/>
    </xf>
    <xf numFmtId="0" fontId="18" fillId="0" borderId="0" xfId="0" applyFont="1" applyAlignment="1">
      <alignment wrapText="1"/>
    </xf>
    <xf numFmtId="0" fontId="19" fillId="0" borderId="0" xfId="0" applyFont="1"/>
    <xf numFmtId="0" fontId="10" fillId="0" borderId="0" xfId="0" applyFont="1"/>
    <xf numFmtId="0" fontId="9" fillId="0" borderId="0" xfId="0" applyFont="1" applyAlignment="1">
      <alignment horizontal="right" vertical="center" wrapText="1"/>
    </xf>
    <xf numFmtId="8" fontId="9" fillId="0" borderId="0" xfId="0" applyNumberFormat="1" applyFont="1" applyAlignment="1">
      <alignment horizontal="right" vertical="center" wrapText="1"/>
    </xf>
    <xf numFmtId="0" fontId="2" fillId="3" borderId="0" xfId="0" applyFont="1" applyFill="1"/>
    <xf numFmtId="0" fontId="7" fillId="0" borderId="0" xfId="0" applyFont="1" applyAlignment="1">
      <alignment wrapText="1"/>
    </xf>
    <xf numFmtId="0" fontId="0" fillId="0" borderId="0" xfId="0" applyAlignment="1">
      <alignment wrapText="1"/>
    </xf>
    <xf numFmtId="0" fontId="11" fillId="0" borderId="0" xfId="0" applyFont="1" applyAlignment="1">
      <alignment horizontal="center" wrapText="1"/>
    </xf>
    <xf numFmtId="0" fontId="12" fillId="2" borderId="1" xfId="0" applyFont="1" applyFill="1" applyBorder="1" applyAlignment="1">
      <alignment wrapText="1"/>
    </xf>
    <xf numFmtId="8" fontId="15" fillId="3" borderId="1" xfId="0" applyNumberFormat="1" applyFont="1" applyFill="1" applyBorder="1" applyAlignment="1">
      <alignment horizontal="right" wrapText="1"/>
    </xf>
    <xf numFmtId="0" fontId="9" fillId="0" borderId="1" xfId="0" applyFont="1" applyBorder="1" applyAlignment="1">
      <alignment horizontal="right" wrapText="1"/>
    </xf>
    <xf numFmtId="8" fontId="9" fillId="0" borderId="1" xfId="0" applyNumberFormat="1" applyFont="1" applyBorder="1" applyAlignment="1">
      <alignment horizontal="right" wrapText="1"/>
    </xf>
    <xf numFmtId="1" fontId="22" fillId="0" borderId="0" xfId="0" applyNumberFormat="1" applyFont="1"/>
    <xf numFmtId="5" fontId="22" fillId="0" borderId="0" xfId="0" applyNumberFormat="1" applyFont="1" applyAlignment="1">
      <alignment horizontal="center"/>
    </xf>
    <xf numFmtId="1" fontId="22" fillId="0" borderId="2" xfId="0" applyNumberFormat="1" applyFont="1" applyBorder="1"/>
    <xf numFmtId="1" fontId="22" fillId="0" borderId="4" xfId="0" applyNumberFormat="1" applyFont="1" applyBorder="1"/>
    <xf numFmtId="0" fontId="24" fillId="0" borderId="0" xfId="0" applyFont="1"/>
    <xf numFmtId="1" fontId="22" fillId="0" borderId="5" xfId="0" applyNumberFormat="1" applyFont="1" applyBorder="1"/>
    <xf numFmtId="1" fontId="22" fillId="0" borderId="6" xfId="0" applyNumberFormat="1" applyFont="1" applyBorder="1"/>
    <xf numFmtId="1" fontId="22" fillId="0" borderId="8" xfId="0" applyNumberFormat="1" applyFont="1" applyBorder="1"/>
    <xf numFmtId="1" fontId="22" fillId="0" borderId="10" xfId="0" applyNumberFormat="1" applyFont="1" applyBorder="1"/>
    <xf numFmtId="1" fontId="25" fillId="0" borderId="2" xfId="0" applyNumberFormat="1" applyFont="1" applyBorder="1"/>
    <xf numFmtId="1" fontId="25" fillId="0" borderId="4" xfId="0" applyNumberFormat="1" applyFont="1" applyBorder="1"/>
    <xf numFmtId="1" fontId="25" fillId="0" borderId="5" xfId="0" applyNumberFormat="1" applyFont="1" applyBorder="1"/>
    <xf numFmtId="1" fontId="25" fillId="0" borderId="6" xfId="0" applyNumberFormat="1" applyFont="1" applyBorder="1"/>
    <xf numFmtId="1" fontId="25" fillId="0" borderId="8" xfId="0" applyNumberFormat="1" applyFont="1" applyBorder="1"/>
    <xf numFmtId="1" fontId="25" fillId="0" borderId="10" xfId="0" applyNumberFormat="1" applyFont="1" applyBorder="1"/>
    <xf numFmtId="1" fontId="27" fillId="0" borderId="0" xfId="0" applyNumberFormat="1" applyFont="1" applyAlignment="1">
      <alignment horizontal="left"/>
    </xf>
    <xf numFmtId="1" fontId="27" fillId="0" borderId="5" xfId="0" applyNumberFormat="1" applyFont="1" applyBorder="1" applyAlignment="1">
      <alignment horizontal="left"/>
    </xf>
    <xf numFmtId="1" fontId="27" fillId="0" borderId="6" xfId="0" applyNumberFormat="1" applyFont="1" applyBorder="1" applyAlignment="1">
      <alignment horizontal="left"/>
    </xf>
    <xf numFmtId="1" fontId="28" fillId="0" borderId="0" xfId="0" applyNumberFormat="1" applyFont="1"/>
    <xf numFmtId="1" fontId="28" fillId="0" borderId="5" xfId="0" applyNumberFormat="1" applyFont="1" applyBorder="1"/>
    <xf numFmtId="1" fontId="28" fillId="0" borderId="6" xfId="0" applyNumberFormat="1" applyFont="1" applyBorder="1"/>
    <xf numFmtId="1" fontId="28" fillId="0" borderId="8" xfId="0" applyNumberFormat="1" applyFont="1" applyBorder="1"/>
    <xf numFmtId="1" fontId="28" fillId="0" borderId="10" xfId="0" applyNumberFormat="1" applyFont="1" applyBorder="1"/>
    <xf numFmtId="1" fontId="28" fillId="0" borderId="2" xfId="0" applyNumberFormat="1" applyFont="1" applyBorder="1"/>
    <xf numFmtId="1" fontId="28" fillId="0" borderId="4" xfId="0" applyNumberFormat="1" applyFont="1" applyBorder="1"/>
    <xf numFmtId="1" fontId="26" fillId="0" borderId="0" xfId="0" applyNumberFormat="1" applyFont="1" applyAlignment="1">
      <alignment horizontal="center"/>
    </xf>
    <xf numFmtId="1" fontId="22" fillId="0" borderId="0" xfId="0" applyNumberFormat="1" applyFont="1" applyAlignment="1">
      <alignment horizontal="left" vertical="center"/>
    </xf>
    <xf numFmtId="1" fontId="22" fillId="0" borderId="5" xfId="0" applyNumberFormat="1" applyFont="1" applyBorder="1" applyAlignment="1">
      <alignment horizontal="left" vertical="center"/>
    </xf>
    <xf numFmtId="1" fontId="22" fillId="0" borderId="6" xfId="0" applyNumberFormat="1" applyFont="1" applyBorder="1" applyAlignment="1">
      <alignment horizontal="left" vertical="center"/>
    </xf>
    <xf numFmtId="164" fontId="22" fillId="0" borderId="6" xfId="0" applyNumberFormat="1" applyFont="1" applyBorder="1" applyAlignment="1">
      <alignment horizontal="center"/>
    </xf>
    <xf numFmtId="1" fontId="23" fillId="8" borderId="0" xfId="0" applyNumberFormat="1" applyFont="1" applyFill="1"/>
    <xf numFmtId="1" fontId="18" fillId="0" borderId="0" xfId="0" applyNumberFormat="1" applyFont="1"/>
    <xf numFmtId="1" fontId="18" fillId="0" borderId="0" xfId="0" applyNumberFormat="1" applyFont="1" applyAlignment="1">
      <alignment horizontal="left" vertical="center"/>
    </xf>
    <xf numFmtId="0" fontId="29" fillId="0" borderId="0" xfId="0" applyFont="1"/>
    <xf numFmtId="1" fontId="30" fillId="0" borderId="0" xfId="0" applyNumberFormat="1" applyFont="1"/>
    <xf numFmtId="166" fontId="9" fillId="0" borderId="0" xfId="0" applyNumberFormat="1" applyFont="1" applyAlignment="1">
      <alignment horizontal="center" wrapText="1"/>
    </xf>
    <xf numFmtId="8" fontId="32" fillId="0" borderId="0" xfId="0" applyNumberFormat="1" applyFont="1" applyAlignment="1">
      <alignment horizontal="right" wrapText="1"/>
    </xf>
    <xf numFmtId="8" fontId="32" fillId="3" borderId="0" xfId="0" applyNumberFormat="1" applyFont="1" applyFill="1" applyAlignment="1">
      <alignment horizontal="right" wrapText="1"/>
    </xf>
    <xf numFmtId="1" fontId="35" fillId="0" borderId="0" xfId="0" applyNumberFormat="1" applyFont="1" applyAlignment="1">
      <alignment horizontal="center"/>
    </xf>
    <xf numFmtId="1" fontId="36" fillId="10" borderId="0" xfId="0" applyNumberFormat="1" applyFont="1" applyFill="1"/>
    <xf numFmtId="1" fontId="37" fillId="0" borderId="0" xfId="0" applyNumberFormat="1" applyFont="1"/>
    <xf numFmtId="5" fontId="36" fillId="10" borderId="0" xfId="0" applyNumberFormat="1" applyFont="1" applyFill="1" applyAlignment="1">
      <alignment horizontal="center"/>
    </xf>
    <xf numFmtId="5" fontId="36" fillId="0" borderId="0" xfId="0" applyNumberFormat="1" applyFont="1" applyAlignment="1">
      <alignment horizontal="center"/>
    </xf>
    <xf numFmtId="5" fontId="37" fillId="0" borderId="0" xfId="0" applyNumberFormat="1" applyFont="1" applyAlignment="1">
      <alignment horizontal="center"/>
    </xf>
    <xf numFmtId="5" fontId="37" fillId="7" borderId="7" xfId="0" applyNumberFormat="1" applyFont="1" applyFill="1" applyBorder="1" applyAlignment="1" applyProtection="1">
      <alignment horizontal="center"/>
      <protection locked="0"/>
    </xf>
    <xf numFmtId="1" fontId="36" fillId="10" borderId="0" xfId="0" applyNumberFormat="1" applyFont="1" applyFill="1" applyAlignment="1">
      <alignment horizontal="right"/>
    </xf>
    <xf numFmtId="1" fontId="39" fillId="0" borderId="9" xfId="0" applyNumberFormat="1" applyFont="1" applyBorder="1"/>
    <xf numFmtId="5" fontId="39" fillId="0" borderId="9" xfId="0" applyNumberFormat="1" applyFont="1" applyBorder="1" applyAlignment="1">
      <alignment horizontal="center"/>
    </xf>
    <xf numFmtId="1" fontId="40" fillId="0" borderId="3" xfId="0" applyNumberFormat="1" applyFont="1" applyBorder="1"/>
    <xf numFmtId="5" fontId="40" fillId="0" borderId="3" xfId="0" applyNumberFormat="1" applyFont="1" applyBorder="1" applyAlignment="1">
      <alignment horizontal="center"/>
    </xf>
    <xf numFmtId="1" fontId="37" fillId="0" borderId="0" xfId="0" applyNumberFormat="1" applyFont="1" applyAlignment="1">
      <alignment horizontal="center"/>
    </xf>
    <xf numFmtId="3" fontId="37" fillId="0" borderId="0" xfId="0" applyNumberFormat="1" applyFont="1"/>
    <xf numFmtId="3" fontId="37" fillId="0" borderId="0" xfId="0" applyNumberFormat="1" applyFont="1" applyAlignment="1">
      <alignment horizontal="center"/>
    </xf>
    <xf numFmtId="3" fontId="36" fillId="10" borderId="0" xfId="0" applyNumberFormat="1" applyFont="1" applyFill="1" applyAlignment="1">
      <alignment horizontal="right"/>
    </xf>
    <xf numFmtId="3" fontId="41" fillId="0" borderId="9" xfId="0" applyNumberFormat="1" applyFont="1" applyBorder="1" applyAlignment="1">
      <alignment horizontal="right"/>
    </xf>
    <xf numFmtId="3" fontId="40" fillId="0" borderId="9" xfId="0" applyNumberFormat="1" applyFont="1" applyBorder="1"/>
    <xf numFmtId="5" fontId="41" fillId="0" borderId="9" xfId="0" applyNumberFormat="1" applyFont="1" applyBorder="1" applyAlignment="1">
      <alignment horizontal="center"/>
    </xf>
    <xf numFmtId="3" fontId="42" fillId="0" borderId="3" xfId="0" applyNumberFormat="1" applyFont="1" applyBorder="1" applyAlignment="1">
      <alignment horizontal="right"/>
    </xf>
    <xf numFmtId="3" fontId="39" fillId="0" borderId="3" xfId="0" applyNumberFormat="1" applyFont="1" applyBorder="1"/>
    <xf numFmtId="5" fontId="42" fillId="0" borderId="3" xfId="0" applyNumberFormat="1" applyFont="1" applyBorder="1" applyAlignment="1">
      <alignment horizontal="center"/>
    </xf>
    <xf numFmtId="5" fontId="43" fillId="0" borderId="3" xfId="0" applyNumberFormat="1" applyFont="1" applyBorder="1" applyAlignment="1">
      <alignment horizontal="center"/>
    </xf>
    <xf numFmtId="3" fontId="36" fillId="0" borderId="0" xfId="0" applyNumberFormat="1" applyFont="1" applyAlignment="1">
      <alignment horizontal="center"/>
    </xf>
    <xf numFmtId="3" fontId="37" fillId="0" borderId="0" xfId="0" applyNumberFormat="1" applyFont="1" applyAlignment="1">
      <alignment horizontal="left"/>
    </xf>
    <xf numFmtId="5" fontId="36" fillId="7" borderId="7" xfId="0" applyNumberFormat="1" applyFont="1" applyFill="1" applyBorder="1" applyAlignment="1" applyProtection="1">
      <alignment horizontal="center"/>
      <protection locked="0"/>
    </xf>
    <xf numFmtId="3" fontId="37" fillId="0" borderId="11" xfId="0" applyNumberFormat="1" applyFont="1" applyBorder="1"/>
    <xf numFmtId="5" fontId="36" fillId="7" borderId="12" xfId="0" applyNumberFormat="1" applyFont="1" applyFill="1" applyBorder="1" applyAlignment="1" applyProtection="1">
      <alignment horizontal="center"/>
      <protection locked="0"/>
    </xf>
    <xf numFmtId="5" fontId="37" fillId="0" borderId="13" xfId="0" applyNumberFormat="1" applyFont="1" applyBorder="1" applyAlignment="1">
      <alignment horizontal="center"/>
    </xf>
    <xf numFmtId="5" fontId="36" fillId="0" borderId="14" xfId="0" applyNumberFormat="1" applyFont="1" applyBorder="1" applyAlignment="1">
      <alignment horizontal="center"/>
    </xf>
    <xf numFmtId="3" fontId="36" fillId="0" borderId="0" xfId="0" applyNumberFormat="1" applyFont="1" applyAlignment="1">
      <alignment horizontal="right"/>
    </xf>
    <xf numFmtId="5" fontId="36" fillId="0" borderId="11" xfId="0" applyNumberFormat="1" applyFont="1" applyBorder="1" applyAlignment="1">
      <alignment horizontal="center"/>
    </xf>
    <xf numFmtId="5" fontId="37" fillId="0" borderId="11" xfId="0" applyNumberFormat="1" applyFont="1" applyBorder="1" applyAlignment="1">
      <alignment horizontal="center"/>
    </xf>
    <xf numFmtId="1" fontId="39" fillId="0" borderId="0" xfId="0" applyNumberFormat="1" applyFont="1"/>
    <xf numFmtId="1" fontId="46" fillId="0" borderId="0" xfId="0" applyNumberFormat="1" applyFont="1"/>
    <xf numFmtId="0" fontId="47" fillId="0" borderId="0" xfId="0" applyFont="1"/>
    <xf numFmtId="0" fontId="48" fillId="0" borderId="0" xfId="0" applyFont="1"/>
    <xf numFmtId="0" fontId="46" fillId="0" borderId="0" xfId="0" applyFont="1"/>
    <xf numFmtId="0" fontId="49" fillId="0" borderId="0" xfId="0" applyFont="1" applyAlignment="1">
      <alignment wrapText="1"/>
    </xf>
    <xf numFmtId="0" fontId="46" fillId="0" borderId="0" xfId="0" applyFont="1" applyAlignment="1">
      <alignment wrapText="1"/>
    </xf>
    <xf numFmtId="0" fontId="36" fillId="0" borderId="0" xfId="0" applyFont="1" applyAlignment="1">
      <alignment horizontal="right" wrapText="1"/>
    </xf>
    <xf numFmtId="166" fontId="46" fillId="0" borderId="0" xfId="0" applyNumberFormat="1" applyFont="1" applyAlignment="1">
      <alignment horizontal="center" wrapText="1"/>
    </xf>
    <xf numFmtId="0" fontId="50" fillId="2" borderId="0" xfId="0" applyFont="1" applyFill="1" applyAlignment="1">
      <alignment wrapText="1"/>
    </xf>
    <xf numFmtId="8" fontId="51" fillId="0" borderId="0" xfId="0" applyNumberFormat="1" applyFont="1" applyAlignment="1">
      <alignment horizontal="right" vertical="top" wrapText="1"/>
    </xf>
    <xf numFmtId="8" fontId="51" fillId="0" borderId="0" xfId="0" applyNumberFormat="1" applyFont="1" applyAlignment="1">
      <alignment horizontal="right" wrapText="1"/>
    </xf>
    <xf numFmtId="0" fontId="52" fillId="2" borderId="0" xfId="0" applyFont="1" applyFill="1" applyAlignment="1">
      <alignment wrapText="1"/>
    </xf>
    <xf numFmtId="0" fontId="49" fillId="3" borderId="0" xfId="0" applyFont="1" applyFill="1" applyAlignment="1">
      <alignment wrapText="1"/>
    </xf>
    <xf numFmtId="0" fontId="46" fillId="3" borderId="0" xfId="0" applyFont="1" applyFill="1" applyAlignment="1">
      <alignment wrapText="1"/>
    </xf>
    <xf numFmtId="8" fontId="46" fillId="0" borderId="0" xfId="0" applyNumberFormat="1" applyFont="1" applyAlignment="1">
      <alignment horizontal="right" wrapText="1"/>
    </xf>
    <xf numFmtId="8" fontId="46" fillId="3" borderId="0" xfId="0" applyNumberFormat="1" applyFont="1" applyFill="1" applyAlignment="1">
      <alignment horizontal="right" wrapText="1"/>
    </xf>
    <xf numFmtId="8" fontId="51" fillId="3" borderId="0" xfId="0" applyNumberFormat="1" applyFont="1" applyFill="1" applyAlignment="1">
      <alignment horizontal="right" wrapText="1"/>
    </xf>
    <xf numFmtId="1" fontId="53" fillId="0" borderId="0" xfId="0" applyNumberFormat="1" applyFont="1"/>
    <xf numFmtId="1" fontId="48" fillId="0" borderId="0" xfId="0" applyNumberFormat="1" applyFont="1"/>
    <xf numFmtId="1" fontId="43" fillId="0" borderId="0" xfId="0" applyNumberFormat="1" applyFont="1" applyAlignment="1">
      <alignment horizontal="center"/>
    </xf>
    <xf numFmtId="1" fontId="39" fillId="0" borderId="0" xfId="0" applyNumberFormat="1" applyFont="1" applyAlignment="1">
      <alignment horizontal="left" vertical="center"/>
    </xf>
    <xf numFmtId="1" fontId="37" fillId="0" borderId="0" xfId="0" applyNumberFormat="1" applyFont="1" applyAlignment="1">
      <alignment horizontal="left" vertical="center"/>
    </xf>
    <xf numFmtId="1" fontId="46" fillId="0" borderId="0" xfId="0" applyNumberFormat="1" applyFont="1" applyAlignment="1">
      <alignment horizontal="left" vertical="center"/>
    </xf>
    <xf numFmtId="5" fontId="37" fillId="7" borderId="15" xfId="0" applyNumberFormat="1" applyFont="1" applyFill="1" applyBorder="1" applyAlignment="1" applyProtection="1">
      <alignment horizontal="center"/>
      <protection locked="0"/>
    </xf>
    <xf numFmtId="3" fontId="37" fillId="0" borderId="13" xfId="0" applyNumberFormat="1" applyFont="1" applyBorder="1"/>
    <xf numFmtId="5" fontId="37" fillId="0" borderId="16" xfId="0" applyNumberFormat="1" applyFont="1" applyBorder="1" applyAlignment="1">
      <alignment horizontal="center"/>
    </xf>
    <xf numFmtId="5" fontId="37" fillId="7" borderId="12" xfId="0" applyNumberFormat="1" applyFont="1" applyFill="1" applyBorder="1" applyAlignment="1" applyProtection="1">
      <alignment horizontal="center"/>
      <protection locked="0"/>
    </xf>
    <xf numFmtId="3" fontId="36" fillId="10" borderId="0" xfId="0" applyNumberFormat="1" applyFont="1" applyFill="1"/>
    <xf numFmtId="3" fontId="36" fillId="0" borderId="0" xfId="0" applyNumberFormat="1" applyFont="1"/>
    <xf numFmtId="5" fontId="37" fillId="10" borderId="0" xfId="0" applyNumberFormat="1" applyFont="1" applyFill="1" applyAlignment="1">
      <alignment horizontal="center"/>
    </xf>
    <xf numFmtId="3" fontId="57" fillId="0" borderId="9" xfId="0" applyNumberFormat="1" applyFont="1" applyBorder="1" applyAlignment="1">
      <alignment horizontal="right"/>
    </xf>
    <xf numFmtId="3" fontId="42" fillId="0" borderId="9" xfId="0" applyNumberFormat="1" applyFont="1" applyBorder="1" applyAlignment="1">
      <alignment horizontal="center"/>
    </xf>
    <xf numFmtId="5" fontId="57" fillId="0" borderId="9" xfId="0" applyNumberFormat="1" applyFont="1" applyBorder="1" applyAlignment="1">
      <alignment horizontal="center"/>
    </xf>
    <xf numFmtId="5" fontId="42" fillId="0" borderId="9" xfId="0" applyNumberFormat="1" applyFont="1" applyBorder="1" applyAlignment="1">
      <alignment horizontal="center"/>
    </xf>
    <xf numFmtId="1" fontId="58" fillId="0" borderId="3" xfId="0" applyNumberFormat="1" applyFont="1" applyBorder="1" applyAlignment="1">
      <alignment horizontal="left"/>
    </xf>
    <xf numFmtId="3" fontId="36" fillId="0" borderId="9" xfId="0" applyNumberFormat="1" applyFont="1" applyBorder="1" applyAlignment="1">
      <alignment horizontal="right"/>
    </xf>
    <xf numFmtId="3" fontId="37" fillId="0" borderId="9" xfId="0" applyNumberFormat="1" applyFont="1" applyBorder="1"/>
    <xf numFmtId="5" fontId="36" fillId="0" borderId="9" xfId="0" applyNumberFormat="1" applyFont="1" applyBorder="1" applyAlignment="1">
      <alignment horizontal="center"/>
    </xf>
    <xf numFmtId="3" fontId="41" fillId="7" borderId="3" xfId="0" applyNumberFormat="1" applyFont="1" applyFill="1" applyBorder="1" applyAlignment="1">
      <alignment horizontal="right"/>
    </xf>
    <xf numFmtId="3" fontId="40" fillId="7" borderId="3" xfId="0" applyNumberFormat="1" applyFont="1" applyFill="1" applyBorder="1"/>
    <xf numFmtId="5" fontId="41" fillId="7" borderId="3" xfId="0" applyNumberFormat="1" applyFont="1" applyFill="1" applyBorder="1" applyAlignment="1">
      <alignment horizontal="center"/>
    </xf>
    <xf numFmtId="3" fontId="41" fillId="7" borderId="9" xfId="0" applyNumberFormat="1" applyFont="1" applyFill="1" applyBorder="1" applyAlignment="1">
      <alignment horizontal="right"/>
    </xf>
    <xf numFmtId="3" fontId="40" fillId="7" borderId="9" xfId="0" applyNumberFormat="1" applyFont="1" applyFill="1" applyBorder="1"/>
    <xf numFmtId="5" fontId="41" fillId="7" borderId="9" xfId="0" applyNumberFormat="1" applyFont="1" applyFill="1" applyBorder="1" applyAlignment="1">
      <alignment horizontal="center"/>
    </xf>
    <xf numFmtId="3" fontId="43" fillId="0" borderId="3" xfId="0" applyNumberFormat="1" applyFont="1" applyBorder="1" applyAlignment="1">
      <alignment horizontal="right"/>
    </xf>
    <xf numFmtId="5" fontId="43" fillId="0" borderId="9" xfId="0" applyNumberFormat="1" applyFont="1" applyBorder="1" applyAlignment="1">
      <alignment horizontal="center"/>
    </xf>
    <xf numFmtId="3" fontId="36" fillId="9" borderId="3" xfId="0" applyNumberFormat="1" applyFont="1" applyFill="1" applyBorder="1" applyAlignment="1">
      <alignment horizontal="right"/>
    </xf>
    <xf numFmtId="3" fontId="36" fillId="9" borderId="3" xfId="0" applyNumberFormat="1" applyFont="1" applyFill="1" applyBorder="1" applyAlignment="1">
      <alignment horizontal="center"/>
    </xf>
    <xf numFmtId="5" fontId="36" fillId="9" borderId="3" xfId="0" applyNumberFormat="1" applyFont="1" applyFill="1" applyBorder="1" applyAlignment="1">
      <alignment horizontal="center"/>
    </xf>
    <xf numFmtId="3" fontId="56" fillId="9" borderId="9" xfId="0" applyNumberFormat="1" applyFont="1" applyFill="1" applyBorder="1" applyAlignment="1">
      <alignment horizontal="center" vertical="center" wrapText="1"/>
    </xf>
    <xf numFmtId="3" fontId="60" fillId="0" borderId="3" xfId="0" applyNumberFormat="1" applyFont="1" applyBorder="1" applyAlignment="1">
      <alignment horizontal="center" vertical="center" wrapText="1"/>
    </xf>
    <xf numFmtId="3" fontId="56" fillId="0" borderId="0" xfId="0" applyNumberFormat="1" applyFont="1" applyAlignment="1">
      <alignment horizontal="center"/>
    </xf>
    <xf numFmtId="3" fontId="35" fillId="0" borderId="0" xfId="0" applyNumberFormat="1" applyFont="1" applyAlignment="1">
      <alignment horizontal="center"/>
    </xf>
    <xf numFmtId="3" fontId="56" fillId="0" borderId="0" xfId="0" applyNumberFormat="1" applyFont="1" applyAlignment="1">
      <alignment horizontal="left"/>
    </xf>
    <xf numFmtId="3" fontId="36" fillId="10" borderId="0" xfId="0" applyNumberFormat="1" applyFont="1" applyFill="1" applyAlignment="1">
      <alignment horizontal="center"/>
    </xf>
    <xf numFmtId="3" fontId="35" fillId="0" borderId="0" xfId="0" applyNumberFormat="1" applyFont="1" applyAlignment="1">
      <alignment horizontal="left"/>
    </xf>
    <xf numFmtId="5" fontId="40" fillId="0" borderId="0" xfId="0" applyNumberFormat="1" applyFont="1" applyAlignment="1">
      <alignment horizontal="center"/>
    </xf>
    <xf numFmtId="5" fontId="40" fillId="0" borderId="9" xfId="0" applyNumberFormat="1" applyFont="1" applyBorder="1" applyAlignment="1">
      <alignment horizontal="center"/>
    </xf>
    <xf numFmtId="3" fontId="36" fillId="0" borderId="3" xfId="0" applyNumberFormat="1" applyFont="1" applyBorder="1" applyAlignment="1">
      <alignment horizontal="right"/>
    </xf>
    <xf numFmtId="5" fontId="39" fillId="0" borderId="3" xfId="0" applyNumberFormat="1" applyFont="1" applyBorder="1" applyAlignment="1">
      <alignment horizontal="center"/>
    </xf>
    <xf numFmtId="5" fontId="41" fillId="0" borderId="0" xfId="0" applyNumberFormat="1" applyFont="1" applyAlignment="1">
      <alignment horizontal="center"/>
    </xf>
    <xf numFmtId="3" fontId="40" fillId="0" borderId="9" xfId="0" applyNumberFormat="1" applyFont="1" applyBorder="1" applyAlignment="1">
      <alignment horizontal="right"/>
    </xf>
    <xf numFmtId="3" fontId="39" fillId="0" borderId="3" xfId="0" applyNumberFormat="1" applyFont="1" applyBorder="1" applyAlignment="1">
      <alignment horizontal="right"/>
    </xf>
    <xf numFmtId="3" fontId="56" fillId="0" borderId="0" xfId="0" applyNumberFormat="1" applyFont="1" applyAlignment="1">
      <alignment horizontal="center" vertical="center"/>
    </xf>
    <xf numFmtId="3" fontId="37" fillId="0" borderId="0" xfId="0" applyNumberFormat="1" applyFont="1" applyAlignment="1">
      <alignment horizontal="left" vertical="center"/>
    </xf>
    <xf numFmtId="5" fontId="36" fillId="10" borderId="0" xfId="0" applyNumberFormat="1" applyFont="1" applyFill="1" applyAlignment="1">
      <alignment horizontal="center" vertical="center"/>
    </xf>
    <xf numFmtId="5" fontId="36" fillId="0" borderId="0" xfId="0" applyNumberFormat="1" applyFont="1" applyAlignment="1">
      <alignment horizontal="center" vertical="center"/>
    </xf>
    <xf numFmtId="5" fontId="37" fillId="0" borderId="0" xfId="0" applyNumberFormat="1" applyFont="1" applyAlignment="1">
      <alignment horizontal="center" vertical="center"/>
    </xf>
    <xf numFmtId="3" fontId="37" fillId="0" borderId="0" xfId="0" applyNumberFormat="1" applyFont="1" applyAlignment="1">
      <alignment horizontal="right"/>
    </xf>
    <xf numFmtId="3" fontId="45" fillId="0" borderId="0" xfId="0" applyNumberFormat="1" applyFont="1" applyAlignment="1">
      <alignment horizontal="right"/>
    </xf>
    <xf numFmtId="1" fontId="62" fillId="0" borderId="0" xfId="0" applyNumberFormat="1" applyFont="1"/>
    <xf numFmtId="1" fontId="63" fillId="0" borderId="0" xfId="0" applyNumberFormat="1" applyFont="1"/>
    <xf numFmtId="1" fontId="36" fillId="10" borderId="0" xfId="0" applyNumberFormat="1" applyFont="1" applyFill="1" applyAlignment="1">
      <alignment horizontal="left"/>
    </xf>
    <xf numFmtId="1" fontId="65" fillId="0" borderId="5" xfId="0" applyNumberFormat="1" applyFont="1" applyBorder="1"/>
    <xf numFmtId="3" fontId="66" fillId="11" borderId="0" xfId="0" applyNumberFormat="1" applyFont="1" applyFill="1" applyAlignment="1">
      <alignment horizontal="right"/>
    </xf>
    <xf numFmtId="3" fontId="67" fillId="0" borderId="0" xfId="0" applyNumberFormat="1" applyFont="1"/>
    <xf numFmtId="5" fontId="66" fillId="11" borderId="17" xfId="0" applyNumberFormat="1" applyFont="1" applyFill="1" applyBorder="1" applyAlignment="1">
      <alignment horizontal="center"/>
    </xf>
    <xf numFmtId="5" fontId="66" fillId="0" borderId="0" xfId="0" applyNumberFormat="1" applyFont="1" applyAlignment="1">
      <alignment horizontal="center"/>
    </xf>
    <xf numFmtId="5" fontId="67" fillId="0" borderId="0" xfId="0" applyNumberFormat="1" applyFont="1" applyAlignment="1">
      <alignment horizontal="center"/>
    </xf>
    <xf numFmtId="5" fontId="66" fillId="11" borderId="0" xfId="0" applyNumberFormat="1" applyFont="1" applyFill="1" applyAlignment="1">
      <alignment horizontal="center"/>
    </xf>
    <xf numFmtId="164" fontId="65" fillId="0" borderId="6" xfId="0" applyNumberFormat="1" applyFont="1" applyBorder="1" applyAlignment="1">
      <alignment horizontal="center"/>
    </xf>
    <xf numFmtId="1" fontId="65" fillId="0" borderId="0" xfId="0" applyNumberFormat="1" applyFont="1"/>
    <xf numFmtId="1" fontId="68" fillId="0" borderId="0" xfId="0" applyNumberFormat="1" applyFont="1"/>
    <xf numFmtId="1" fontId="67" fillId="0" borderId="0" xfId="0" applyNumberFormat="1" applyFont="1"/>
    <xf numFmtId="1" fontId="69" fillId="0" borderId="0" xfId="0" applyNumberFormat="1" applyFont="1"/>
    <xf numFmtId="0" fontId="70" fillId="0" borderId="0" xfId="0" applyFont="1" applyAlignment="1">
      <alignment vertical="center" wrapText="1"/>
    </xf>
    <xf numFmtId="0" fontId="0" fillId="0" borderId="0" xfId="0" applyAlignment="1">
      <alignment horizontal="left" vertical="center" wrapText="1"/>
    </xf>
    <xf numFmtId="0" fontId="71" fillId="0" borderId="0" xfId="0" applyFont="1" applyAlignment="1">
      <alignment vertical="center" wrapText="1"/>
    </xf>
    <xf numFmtId="0" fontId="64" fillId="0" borderId="0" xfId="0" applyFont="1" applyAlignment="1">
      <alignment horizontal="left" vertical="center" wrapText="1"/>
    </xf>
    <xf numFmtId="0" fontId="72" fillId="0" borderId="0" xfId="0" applyFont="1" applyAlignment="1">
      <alignment vertical="center" wrapText="1"/>
    </xf>
    <xf numFmtId="165" fontId="56" fillId="10" borderId="0" xfId="1" applyNumberFormat="1" applyFont="1" applyFill="1" applyAlignment="1">
      <alignment horizontal="center"/>
    </xf>
    <xf numFmtId="0" fontId="74" fillId="0" borderId="0" xfId="0" applyFont="1" applyAlignment="1">
      <alignment wrapText="1"/>
    </xf>
    <xf numFmtId="0" fontId="73" fillId="0" borderId="0" xfId="0" applyFont="1" applyAlignment="1">
      <alignment wrapText="1"/>
    </xf>
    <xf numFmtId="0" fontId="75" fillId="0" borderId="0" xfId="0" applyFont="1" applyAlignment="1">
      <alignment horizontal="right" wrapText="1"/>
    </xf>
    <xf numFmtId="166" fontId="73" fillId="0" borderId="0" xfId="0" applyNumberFormat="1" applyFont="1" applyAlignment="1">
      <alignment horizontal="center" wrapText="1"/>
    </xf>
    <xf numFmtId="0" fontId="76" fillId="0" borderId="0" xfId="0" applyFont="1" applyAlignment="1">
      <alignment vertical="top" wrapText="1"/>
    </xf>
    <xf numFmtId="166" fontId="73" fillId="0" borderId="0" xfId="0" applyNumberFormat="1" applyFont="1" applyAlignment="1">
      <alignment horizontal="center" vertical="top" wrapText="1"/>
    </xf>
    <xf numFmtId="0" fontId="76" fillId="0" borderId="0" xfId="0" applyFont="1" applyAlignment="1">
      <alignment wrapText="1"/>
    </xf>
    <xf numFmtId="0" fontId="79" fillId="2" borderId="0" xfId="0" applyFont="1" applyFill="1" applyAlignment="1">
      <alignment wrapText="1"/>
    </xf>
    <xf numFmtId="164" fontId="63" fillId="0" borderId="0" xfId="1" applyNumberFormat="1" applyFont="1" applyAlignment="1">
      <alignment horizontal="left"/>
    </xf>
    <xf numFmtId="164" fontId="46" fillId="0" borderId="0" xfId="1" applyNumberFormat="1" applyFont="1" applyAlignment="1">
      <alignment horizontal="left"/>
    </xf>
    <xf numFmtId="164" fontId="81" fillId="0" borderId="0" xfId="2" applyNumberFormat="1" applyAlignment="1">
      <alignment horizontal="left"/>
    </xf>
    <xf numFmtId="5" fontId="37" fillId="7" borderId="18" xfId="0" applyNumberFormat="1" applyFont="1" applyFill="1" applyBorder="1" applyAlignment="1" applyProtection="1">
      <alignment horizontal="center"/>
      <protection locked="0"/>
    </xf>
    <xf numFmtId="0" fontId="55" fillId="0" borderId="0" xfId="0" applyFont="1" applyAlignment="1">
      <alignment horizontal="left" wrapText="1"/>
    </xf>
    <xf numFmtId="1" fontId="93" fillId="0" borderId="0" xfId="0" applyNumberFormat="1" applyFont="1"/>
    <xf numFmtId="8" fontId="9" fillId="0" borderId="0" xfId="0" applyNumberFormat="1" applyFont="1" applyAlignment="1">
      <alignment horizontal="right" wrapText="1"/>
    </xf>
    <xf numFmtId="166" fontId="46" fillId="0" borderId="0" xfId="0" applyNumberFormat="1" applyFont="1" applyAlignment="1">
      <alignment wrapText="1"/>
    </xf>
    <xf numFmtId="166" fontId="46" fillId="0" borderId="0" xfId="0" applyNumberFormat="1" applyFont="1" applyAlignment="1">
      <alignment vertical="top" wrapText="1"/>
    </xf>
    <xf numFmtId="1" fontId="96" fillId="0" borderId="0" xfId="0" applyNumberFormat="1" applyFont="1"/>
    <xf numFmtId="0" fontId="98" fillId="0" borderId="0" xfId="0" applyFont="1" applyAlignment="1">
      <alignment wrapText="1"/>
    </xf>
    <xf numFmtId="0" fontId="99" fillId="0" borderId="0" xfId="0" applyFont="1" applyAlignment="1">
      <alignment wrapText="1"/>
    </xf>
    <xf numFmtId="0" fontId="95" fillId="0" borderId="0" xfId="0" applyFont="1" applyAlignment="1">
      <alignment horizontal="left" wrapText="1"/>
    </xf>
    <xf numFmtId="164" fontId="96" fillId="0" borderId="0" xfId="1" applyNumberFormat="1" applyFont="1" applyAlignment="1">
      <alignment horizontal="left"/>
    </xf>
    <xf numFmtId="164" fontId="98" fillId="0" borderId="0" xfId="1" applyNumberFormat="1" applyFont="1" applyAlignment="1">
      <alignment horizontal="left"/>
    </xf>
    <xf numFmtId="164" fontId="100" fillId="0" borderId="0" xfId="2" applyNumberFormat="1" applyFont="1" applyAlignment="1">
      <alignment horizontal="left"/>
    </xf>
    <xf numFmtId="3" fontId="37" fillId="0" borderId="19" xfId="0" applyNumberFormat="1" applyFont="1" applyBorder="1" applyAlignment="1">
      <alignment horizontal="center"/>
    </xf>
    <xf numFmtId="5" fontId="37" fillId="0" borderId="19" xfId="0" applyNumberFormat="1" applyFont="1" applyBorder="1" applyAlignment="1">
      <alignment horizontal="center"/>
    </xf>
    <xf numFmtId="5" fontId="37" fillId="0" borderId="20" xfId="0" applyNumberFormat="1" applyFont="1" applyBorder="1" applyAlignment="1">
      <alignment horizontal="center"/>
    </xf>
    <xf numFmtId="3" fontId="37" fillId="0" borderId="19" xfId="0" applyNumberFormat="1" applyFont="1" applyBorder="1"/>
    <xf numFmtId="0" fontId="101" fillId="0" borderId="0" xfId="0" quotePrefix="1" applyFont="1"/>
    <xf numFmtId="5" fontId="36" fillId="7" borderId="21" xfId="0" applyNumberFormat="1" applyFont="1" applyFill="1" applyBorder="1" applyAlignment="1" applyProtection="1">
      <alignment horizontal="center"/>
      <protection locked="0"/>
    </xf>
    <xf numFmtId="5" fontId="36" fillId="0" borderId="19" xfId="0" applyNumberFormat="1" applyFont="1" applyBorder="1" applyAlignment="1">
      <alignment horizontal="center"/>
    </xf>
    <xf numFmtId="5" fontId="36" fillId="0" borderId="22" xfId="0" applyNumberFormat="1" applyFont="1" applyBorder="1" applyAlignment="1">
      <alignment horizontal="center"/>
    </xf>
    <xf numFmtId="5" fontId="36" fillId="7" borderId="23" xfId="0" applyNumberFormat="1" applyFont="1" applyFill="1" applyBorder="1" applyAlignment="1" applyProtection="1">
      <alignment horizontal="center"/>
      <protection locked="0"/>
    </xf>
    <xf numFmtId="5" fontId="37" fillId="7" borderId="21" xfId="0" applyNumberFormat="1" applyFont="1" applyFill="1" applyBorder="1" applyAlignment="1" applyProtection="1">
      <alignment horizontal="center"/>
      <protection locked="0"/>
    </xf>
    <xf numFmtId="0" fontId="52" fillId="0" borderId="0" xfId="0" applyFont="1" applyAlignment="1">
      <alignment wrapText="1"/>
    </xf>
    <xf numFmtId="0" fontId="56" fillId="0" borderId="0" xfId="0" applyFont="1" applyAlignment="1">
      <alignment horizontal="right" wrapText="1"/>
    </xf>
    <xf numFmtId="8" fontId="56" fillId="0" borderId="1" xfId="0" applyNumberFormat="1" applyFont="1" applyBorder="1" applyAlignment="1">
      <alignment horizontal="right" wrapText="1"/>
    </xf>
    <xf numFmtId="3" fontId="92" fillId="6" borderId="9" xfId="0" applyNumberFormat="1" applyFont="1" applyFill="1" applyBorder="1" applyAlignment="1">
      <alignment horizontal="center" vertical="center" wrapText="1"/>
    </xf>
    <xf numFmtId="3" fontId="44" fillId="8" borderId="0" xfId="0" applyNumberFormat="1" applyFont="1" applyFill="1" applyAlignment="1">
      <alignment horizontal="center"/>
    </xf>
    <xf numFmtId="3" fontId="45" fillId="0" borderId="0" xfId="0" applyNumberFormat="1" applyFont="1" applyAlignment="1">
      <alignment horizontal="center" vertical="center" wrapText="1"/>
    </xf>
    <xf numFmtId="3" fontId="56" fillId="9" borderId="0" xfId="0" applyNumberFormat="1" applyFont="1" applyFill="1" applyAlignment="1">
      <alignment horizontal="center" vertical="center" wrapText="1"/>
    </xf>
    <xf numFmtId="3" fontId="34" fillId="8" borderId="0" xfId="0" applyNumberFormat="1" applyFont="1" applyFill="1" applyAlignment="1">
      <alignment horizontal="center"/>
    </xf>
    <xf numFmtId="3" fontId="61" fillId="8" borderId="0" xfId="0" applyNumberFormat="1" applyFont="1" applyFill="1" applyAlignment="1">
      <alignment horizontal="center" vertical="center"/>
    </xf>
    <xf numFmtId="3" fontId="56" fillId="10" borderId="0" xfId="0" applyNumberFormat="1" applyFont="1" applyFill="1" applyAlignment="1">
      <alignment horizontal="right"/>
    </xf>
    <xf numFmtId="3" fontId="87" fillId="7" borderId="0" xfId="0" applyNumberFormat="1" applyFont="1" applyFill="1" applyAlignment="1">
      <alignment horizontal="center" vertical="center" wrapText="1"/>
    </xf>
    <xf numFmtId="3" fontId="56" fillId="7" borderId="0" xfId="0" applyNumberFormat="1" applyFont="1" applyFill="1" applyAlignment="1">
      <alignment horizontal="center" vertical="center" wrapText="1"/>
    </xf>
    <xf numFmtId="0" fontId="52" fillId="0" borderId="0" xfId="0" applyFont="1" applyAlignment="1">
      <alignment horizontal="center" wrapText="1"/>
    </xf>
    <xf numFmtId="0" fontId="54" fillId="0" borderId="0" xfId="0" applyFont="1" applyAlignment="1">
      <alignment horizontal="center" wrapText="1"/>
    </xf>
    <xf numFmtId="0" fontId="55" fillId="8" borderId="0" xfId="0" applyFont="1" applyFill="1" applyAlignment="1">
      <alignment wrapText="1"/>
    </xf>
    <xf numFmtId="1" fontId="44" fillId="8" borderId="0" xfId="0" applyNumberFormat="1" applyFont="1" applyFill="1" applyAlignment="1">
      <alignment horizontal="center"/>
    </xf>
    <xf numFmtId="3" fontId="42" fillId="8" borderId="0" xfId="0" applyNumberFormat="1" applyFont="1" applyFill="1" applyAlignment="1">
      <alignment horizontal="center"/>
    </xf>
    <xf numFmtId="3" fontId="36" fillId="0" borderId="0" xfId="0" applyNumberFormat="1" applyFont="1" applyAlignment="1">
      <alignment horizontal="center"/>
    </xf>
    <xf numFmtId="0" fontId="55" fillId="8" borderId="0" xfId="0" applyFont="1" applyFill="1" applyAlignment="1">
      <alignment horizontal="left" wrapText="1"/>
    </xf>
    <xf numFmtId="3" fontId="45" fillId="0" borderId="0" xfId="0" applyNumberFormat="1" applyFont="1" applyAlignment="1">
      <alignment horizontal="center" wrapText="1"/>
    </xf>
    <xf numFmtId="3" fontId="54" fillId="0" borderId="0" xfId="0" applyNumberFormat="1" applyFont="1" applyAlignment="1">
      <alignment horizontal="center" wrapText="1"/>
    </xf>
    <xf numFmtId="0" fontId="11" fillId="0" borderId="0" xfId="0" applyFont="1" applyAlignment="1">
      <alignment wrapText="1"/>
    </xf>
    <xf numFmtId="1" fontId="22" fillId="0" borderId="0" xfId="0" applyNumberFormat="1" applyFont="1" applyAlignment="1">
      <alignment horizontal="center"/>
    </xf>
    <xf numFmtId="1" fontId="33" fillId="8" borderId="0" xfId="0" applyNumberFormat="1" applyFont="1" applyFill="1" applyAlignment="1">
      <alignment horizontal="left"/>
    </xf>
    <xf numFmtId="1" fontId="56" fillId="0" borderId="0" xfId="0" applyNumberFormat="1" applyFont="1" applyAlignment="1">
      <alignment horizontal="center" vertical="center" wrapText="1"/>
    </xf>
    <xf numFmtId="0" fontId="17" fillId="2" borderId="0" xfId="0" applyFont="1" applyFill="1" applyAlignment="1">
      <alignment horizontal="center" vertical="center" wrapText="1"/>
    </xf>
    <xf numFmtId="0" fontId="0" fillId="0" borderId="0" xfId="0" applyAlignment="1">
      <alignment horizontal="center"/>
    </xf>
    <xf numFmtId="0" fontId="1" fillId="0" borderId="0" xfId="0" applyFont="1" applyAlignment="1">
      <alignment horizontal="center" wrapText="1"/>
    </xf>
    <xf numFmtId="0" fontId="10" fillId="0" borderId="0" xfId="0" applyFont="1" applyAlignment="1">
      <alignment wrapText="1"/>
    </xf>
    <xf numFmtId="0" fontId="2" fillId="0" borderId="0" xfId="0" applyFont="1" applyAlignment="1">
      <alignment wrapText="1"/>
    </xf>
    <xf numFmtId="0" fontId="14" fillId="6" borderId="0" xfId="0" applyFont="1" applyFill="1" applyAlignment="1">
      <alignment wrapText="1"/>
    </xf>
    <xf numFmtId="0" fontId="9" fillId="6" borderId="0" xfId="0" applyFont="1" applyFill="1" applyAlignment="1">
      <alignment vertical="center" wrapText="1"/>
    </xf>
    <xf numFmtId="0" fontId="11" fillId="0" borderId="0" xfId="0" applyFont="1" applyAlignment="1">
      <alignment vertical="top" wrapText="1"/>
    </xf>
    <xf numFmtId="0" fontId="14" fillId="4" borderId="0" xfId="0" applyFont="1" applyFill="1" applyAlignment="1">
      <alignment wrapText="1"/>
    </xf>
    <xf numFmtId="0" fontId="78" fillId="0" borderId="0" xfId="0" applyFont="1" applyAlignment="1">
      <alignment horizontal="center" wrapText="1"/>
    </xf>
    <xf numFmtId="0" fontId="77" fillId="0" borderId="0" xfId="0" applyFont="1" applyAlignment="1">
      <alignment horizontal="center" wrapText="1"/>
    </xf>
    <xf numFmtId="3" fontId="83" fillId="9" borderId="0" xfId="0" applyNumberFormat="1" applyFont="1" applyFill="1" applyAlignment="1">
      <alignment horizontal="center" vertical="center" wrapText="1"/>
    </xf>
    <xf numFmtId="0" fontId="80" fillId="8" borderId="0" xfId="0" applyFont="1" applyFill="1" applyAlignment="1">
      <alignment wrapText="1"/>
    </xf>
    <xf numFmtId="0" fontId="74" fillId="0" borderId="0" xfId="0" applyFont="1" applyAlignment="1">
      <alignment wrapText="1"/>
    </xf>
  </cellXfs>
  <cellStyles count="3">
    <cellStyle name="Currency" xfId="1" builtinId="4"/>
    <cellStyle name="Hyperlink" xfId="2" builtinId="8"/>
    <cellStyle name="Normal" xfId="0" builtinId="0"/>
  </cellStyles>
  <dxfs count="11">
    <dxf>
      <font>
        <color rgb="FF9C0006"/>
      </font>
      <fill>
        <patternFill>
          <bgColor rgb="FFFFC7CE"/>
        </patternFill>
      </fill>
    </dxf>
    <dxf>
      <font>
        <color rgb="FF006100"/>
      </font>
      <fill>
        <patternFill>
          <bgColor rgb="FFC6EFCE"/>
        </patternFill>
      </fill>
    </dxf>
    <dxf>
      <font>
        <b/>
        <i val="0"/>
        <color rgb="FFFF0000"/>
      </font>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b/>
        <i val="0"/>
        <color theme="1"/>
      </font>
      <fill>
        <patternFill patternType="solid">
          <bgColor rgb="FFFFC000"/>
        </patternFill>
      </fill>
      <border>
        <left style="dashDot">
          <color rgb="FFFFC000"/>
        </left>
        <right style="dashDot">
          <color rgb="FFFFC000"/>
        </right>
        <top style="dashDot">
          <color rgb="FFFFC000"/>
        </top>
        <bottom style="dashDot">
          <color rgb="FFFFC000"/>
        </bottom>
      </border>
    </dxf>
    <dxf>
      <font>
        <b/>
        <i val="0"/>
        <color theme="9"/>
      </font>
    </dxf>
    <dxf>
      <font>
        <b/>
        <i val="0"/>
        <color rgb="FFFF0000"/>
      </font>
    </dxf>
  </dxfs>
  <tableStyles count="0" defaultTableStyle="TableStyleMedium2" defaultPivotStyle="PivotStyleLight16"/>
  <colors>
    <mruColors>
      <color rgb="FFFFCC00"/>
      <color rgb="FF663300"/>
      <color rgb="FFCDB493"/>
      <color rgb="FFCC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eetMetadata" Target="metadata.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microsoft.com/office/2017/06/relationships/rdRichValueTypes" Target="richData/rdRichValueType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styles" Target="styles.xml"/><Relationship Id="rId11" Type="http://schemas.microsoft.com/office/2017/06/relationships/rdRichValueStructure" Target="richData/rdrichvaluestructure.xml"/><Relationship Id="rId5" Type="http://schemas.openxmlformats.org/officeDocument/2006/relationships/theme" Target="theme/theme1.xml"/><Relationship Id="rId15" Type="http://schemas.openxmlformats.org/officeDocument/2006/relationships/customXml" Target="../customXml/item2.xml"/><Relationship Id="rId10" Type="http://schemas.microsoft.com/office/2017/06/relationships/rdRichValue" Target="richData/rdrichvalue.xml"/><Relationship Id="rId4" Type="http://schemas.openxmlformats.org/officeDocument/2006/relationships/worksheet" Target="worksheets/sheet4.xml"/><Relationship Id="rId9" Type="http://schemas.microsoft.com/office/2022/10/relationships/richValueRel" Target="richData/richValueRel.xml"/><Relationship Id="rId14" Type="http://schemas.openxmlformats.org/officeDocument/2006/relationships/customXml" Target="../customXml/item1.xml"/></Relationships>
</file>

<file path=xl/richData/_rels/richValueRel.xml.rels><?xml version="1.0" encoding="UTF-8" standalone="yes"?>
<Relationships xmlns="http://schemas.openxmlformats.org/package/2006/relationships"><Relationship Id="rId1" Type="http://schemas.openxmlformats.org/officeDocument/2006/relationships/image" Target="../media/image1.jpe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hyperlink" Target="https://sites.rowan.edu/housing/meal-plans/student-plans.html"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sites.rowan.edu/housing/meal-plans/student-plans.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836262-E20B-401F-8DF3-DB3FEFD77F3E}">
  <sheetPr>
    <tabColor rgb="FFFFCC00"/>
  </sheetPr>
  <dimension ref="A1:A62"/>
  <sheetViews>
    <sheetView tabSelected="1" zoomScale="130" zoomScaleNormal="130" workbookViewId="0"/>
  </sheetViews>
  <sheetFormatPr defaultColWidth="8.88671875" defaultRowHeight="14.4" x14ac:dyDescent="0.3"/>
  <cols>
    <col min="1" max="1" width="100.6640625" style="31" customWidth="1"/>
    <col min="2" max="2" width="9.109375" customWidth="1"/>
  </cols>
  <sheetData>
    <row r="1" spans="1:1" ht="23.4" x14ac:dyDescent="0.3">
      <c r="A1" s="194" t="s">
        <v>0</v>
      </c>
    </row>
    <row r="3" spans="1:1" ht="57.6" x14ac:dyDescent="0.3">
      <c r="A3" s="31" t="s">
        <v>1</v>
      </c>
    </row>
    <row r="5" spans="1:1" ht="18" x14ac:dyDescent="0.3">
      <c r="A5" s="198" t="s">
        <v>2</v>
      </c>
    </row>
    <row r="6" spans="1:1" x14ac:dyDescent="0.3">
      <c r="A6" s="195"/>
    </row>
    <row r="7" spans="1:1" x14ac:dyDescent="0.3">
      <c r="A7" s="195" t="s">
        <v>3</v>
      </c>
    </row>
    <row r="8" spans="1:1" x14ac:dyDescent="0.3">
      <c r="A8" s="195" t="s">
        <v>4</v>
      </c>
    </row>
    <row r="9" spans="1:1" x14ac:dyDescent="0.3">
      <c r="A9" s="195" t="s">
        <v>5</v>
      </c>
    </row>
    <row r="11" spans="1:1" ht="18" x14ac:dyDescent="0.3">
      <c r="A11" s="198" t="s">
        <v>6</v>
      </c>
    </row>
    <row r="13" spans="1:1" ht="15.6" x14ac:dyDescent="0.3">
      <c r="A13" s="196" t="s">
        <v>7</v>
      </c>
    </row>
    <row r="14" spans="1:1" x14ac:dyDescent="0.3">
      <c r="A14" s="31" t="s">
        <v>8</v>
      </c>
    </row>
    <row r="15" spans="1:1" x14ac:dyDescent="0.3">
      <c r="A15" s="195" t="s">
        <v>9</v>
      </c>
    </row>
    <row r="16" spans="1:1" x14ac:dyDescent="0.3">
      <c r="A16" s="195" t="s">
        <v>10</v>
      </c>
    </row>
    <row r="18" spans="1:1" ht="15.6" x14ac:dyDescent="0.3">
      <c r="A18" s="196" t="s">
        <v>11</v>
      </c>
    </row>
    <row r="19" spans="1:1" x14ac:dyDescent="0.3">
      <c r="A19" s="31" t="s">
        <v>12</v>
      </c>
    </row>
    <row r="20" spans="1:1" x14ac:dyDescent="0.3">
      <c r="A20" s="195" t="s">
        <v>13</v>
      </c>
    </row>
    <row r="21" spans="1:1" x14ac:dyDescent="0.3">
      <c r="A21" s="195" t="s">
        <v>14</v>
      </c>
    </row>
    <row r="23" spans="1:1" ht="15.6" x14ac:dyDescent="0.3">
      <c r="A23" s="196" t="s">
        <v>15</v>
      </c>
    </row>
    <row r="24" spans="1:1" x14ac:dyDescent="0.3">
      <c r="A24" s="31" t="s">
        <v>16</v>
      </c>
    </row>
    <row r="25" spans="1:1" x14ac:dyDescent="0.3">
      <c r="A25" s="195" t="s">
        <v>17</v>
      </c>
    </row>
    <row r="26" spans="1:1" x14ac:dyDescent="0.3">
      <c r="A26" s="195" t="s">
        <v>18</v>
      </c>
    </row>
    <row r="28" spans="1:1" ht="15.6" x14ac:dyDescent="0.3">
      <c r="A28" s="196" t="s">
        <v>19</v>
      </c>
    </row>
    <row r="29" spans="1:1" x14ac:dyDescent="0.3">
      <c r="A29" s="31" t="s">
        <v>20</v>
      </c>
    </row>
    <row r="30" spans="1:1" x14ac:dyDescent="0.3">
      <c r="A30" s="197" t="s">
        <v>21</v>
      </c>
    </row>
    <row r="31" spans="1:1" x14ac:dyDescent="0.3">
      <c r="A31" s="197" t="s">
        <v>22</v>
      </c>
    </row>
    <row r="32" spans="1:1" x14ac:dyDescent="0.3">
      <c r="A32" s="197" t="s">
        <v>23</v>
      </c>
    </row>
    <row r="33" spans="1:1" x14ac:dyDescent="0.3">
      <c r="A33" s="195"/>
    </row>
    <row r="34" spans="1:1" ht="15.6" x14ac:dyDescent="0.3">
      <c r="A34" s="196" t="s">
        <v>24</v>
      </c>
    </row>
    <row r="35" spans="1:1" ht="14.25" customHeight="1" x14ac:dyDescent="0.3">
      <c r="A35" s="31" t="s">
        <v>25</v>
      </c>
    </row>
    <row r="36" spans="1:1" x14ac:dyDescent="0.3">
      <c r="A36" s="195" t="s">
        <v>26</v>
      </c>
    </row>
    <row r="37" spans="1:1" x14ac:dyDescent="0.3">
      <c r="A37" s="195" t="s">
        <v>27</v>
      </c>
    </row>
    <row r="38" spans="1:1" x14ac:dyDescent="0.3">
      <c r="A38" s="195" t="s">
        <v>28</v>
      </c>
    </row>
    <row r="39" spans="1:1" x14ac:dyDescent="0.3">
      <c r="A39" s="195" t="s">
        <v>29</v>
      </c>
    </row>
    <row r="41" spans="1:1" ht="15.6" x14ac:dyDescent="0.3">
      <c r="A41" s="196" t="s">
        <v>30</v>
      </c>
    </row>
    <row r="42" spans="1:1" x14ac:dyDescent="0.3">
      <c r="A42" s="31" t="s">
        <v>31</v>
      </c>
    </row>
    <row r="43" spans="1:1" x14ac:dyDescent="0.3">
      <c r="A43" s="195" t="s">
        <v>32</v>
      </c>
    </row>
    <row r="44" spans="1:1" x14ac:dyDescent="0.3">
      <c r="A44" s="195" t="s">
        <v>33</v>
      </c>
    </row>
    <row r="46" spans="1:1" ht="15.6" x14ac:dyDescent="0.3">
      <c r="A46" s="196" t="s">
        <v>34</v>
      </c>
    </row>
    <row r="47" spans="1:1" x14ac:dyDescent="0.3">
      <c r="A47" s="31" t="s">
        <v>35</v>
      </c>
    </row>
    <row r="48" spans="1:1" x14ac:dyDescent="0.3">
      <c r="A48" s="195" t="s">
        <v>36</v>
      </c>
    </row>
    <row r="49" spans="1:1" x14ac:dyDescent="0.3">
      <c r="A49" s="195" t="s">
        <v>37</v>
      </c>
    </row>
    <row r="52" spans="1:1" ht="18" x14ac:dyDescent="0.3">
      <c r="A52" s="198" t="s">
        <v>38</v>
      </c>
    </row>
    <row r="53" spans="1:1" ht="14.25" customHeight="1" x14ac:dyDescent="0.3">
      <c r="A53" s="195" t="s">
        <v>39</v>
      </c>
    </row>
    <row r="54" spans="1:1" ht="14.25" customHeight="1" x14ac:dyDescent="0.3">
      <c r="A54" s="195" t="s">
        <v>40</v>
      </c>
    </row>
    <row r="55" spans="1:1" ht="14.25" customHeight="1" x14ac:dyDescent="0.3">
      <c r="A55" s="195" t="s">
        <v>41</v>
      </c>
    </row>
    <row r="56" spans="1:1" x14ac:dyDescent="0.3">
      <c r="A56" s="31" t="s">
        <v>42</v>
      </c>
    </row>
    <row r="59" spans="1:1" ht="18" x14ac:dyDescent="0.3">
      <c r="A59" s="198" t="s">
        <v>43</v>
      </c>
    </row>
    <row r="60" spans="1:1" x14ac:dyDescent="0.3">
      <c r="A60" s="195" t="s">
        <v>44</v>
      </c>
    </row>
    <row r="61" spans="1:1" x14ac:dyDescent="0.3">
      <c r="A61" s="197" t="s">
        <v>45</v>
      </c>
    </row>
    <row r="62" spans="1:1" x14ac:dyDescent="0.3">
      <c r="A62" s="195" t="s">
        <v>46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6BD5C4-A1A2-4D64-9B24-86EC680F5AB6}">
  <sheetPr>
    <pageSetUpPr fitToPage="1"/>
  </sheetPr>
  <dimension ref="A1:L34"/>
  <sheetViews>
    <sheetView zoomScale="115" zoomScaleNormal="115" workbookViewId="0">
      <selection activeCell="B4" sqref="B4"/>
    </sheetView>
  </sheetViews>
  <sheetFormatPr defaultColWidth="8.88671875" defaultRowHeight="14.4" x14ac:dyDescent="0.3"/>
  <cols>
    <col min="1" max="1" width="11.88671875" style="19" customWidth="1"/>
    <col min="2" max="2" width="18.44140625" style="19" customWidth="1"/>
    <col min="3" max="3" width="24" style="19" customWidth="1"/>
    <col min="5" max="5" width="11.33203125" bestFit="1" customWidth="1"/>
    <col min="7" max="7" width="11.33203125" bestFit="1" customWidth="1"/>
    <col min="9" max="9" width="11.33203125" bestFit="1" customWidth="1"/>
  </cols>
  <sheetData>
    <row r="1" spans="1:12" ht="62.25" customHeight="1" x14ac:dyDescent="0.3">
      <c r="A1" s="259" t="s">
        <v>47</v>
      </c>
      <c r="B1" s="259"/>
      <c r="C1" s="259"/>
      <c r="D1" s="259"/>
      <c r="E1" s="259"/>
      <c r="F1" s="259"/>
      <c r="G1" s="259"/>
      <c r="H1" s="259"/>
      <c r="I1" s="259"/>
      <c r="J1" s="259"/>
      <c r="K1" s="259"/>
      <c r="L1" s="259"/>
    </row>
    <row r="2" spans="1:12" ht="66.75" customHeight="1" x14ac:dyDescent="0.3">
      <c r="A2" s="260" t="e" vm="1">
        <v>#VALUE!</v>
      </c>
      <c r="B2" s="260"/>
      <c r="C2" s="260"/>
      <c r="D2" s="260"/>
      <c r="E2" s="260"/>
      <c r="F2" s="260"/>
      <c r="G2" s="260"/>
      <c r="H2" s="260"/>
      <c r="I2" s="260"/>
      <c r="J2" s="260"/>
      <c r="K2" s="260"/>
      <c r="L2" s="260"/>
    </row>
    <row r="3" spans="1:12" ht="23.25" customHeight="1" x14ac:dyDescent="0.45">
      <c r="A3" s="261" t="s">
        <v>48</v>
      </c>
      <c r="B3" s="261"/>
      <c r="C3" s="261"/>
      <c r="D3" s="261"/>
      <c r="E3" s="261"/>
      <c r="F3" s="261"/>
      <c r="G3" s="261"/>
      <c r="H3" s="261"/>
      <c r="I3" s="261"/>
      <c r="J3" s="261"/>
      <c r="K3" s="261"/>
      <c r="L3" s="261"/>
    </row>
    <row r="4" spans="1:12" x14ac:dyDescent="0.3">
      <c r="B4" s="11" t="s">
        <v>49</v>
      </c>
      <c r="C4" s="72">
        <v>46265</v>
      </c>
      <c r="D4" s="12"/>
      <c r="F4" s="13"/>
    </row>
    <row r="5" spans="1:12" x14ac:dyDescent="0.3">
      <c r="B5" s="14"/>
      <c r="C5" s="72" t="s">
        <v>50</v>
      </c>
      <c r="D5" s="12"/>
      <c r="F5" s="13"/>
    </row>
    <row r="6" spans="1:12" x14ac:dyDescent="0.3">
      <c r="C6" s="32"/>
      <c r="D6" s="14"/>
      <c r="E6" s="14"/>
      <c r="F6" s="13"/>
    </row>
    <row r="7" spans="1:12" x14ac:dyDescent="0.3">
      <c r="B7" s="11" t="s">
        <v>51</v>
      </c>
      <c r="C7" s="20" t="s">
        <v>52</v>
      </c>
      <c r="D7" s="12"/>
      <c r="F7" s="13"/>
    </row>
    <row r="8" spans="1:12" x14ac:dyDescent="0.3">
      <c r="B8" s="14"/>
      <c r="C8" s="20" t="s">
        <v>53</v>
      </c>
      <c r="D8" s="15"/>
      <c r="F8" s="13"/>
    </row>
    <row r="9" spans="1:12" x14ac:dyDescent="0.3">
      <c r="C9" s="16" t="s">
        <v>54</v>
      </c>
      <c r="D9" s="16"/>
    </row>
    <row r="10" spans="1:12" s="31" customFormat="1" ht="36.75" customHeight="1" x14ac:dyDescent="0.3">
      <c r="A10" s="267" t="s">
        <v>55</v>
      </c>
      <c r="B10" s="267"/>
      <c r="C10" s="263"/>
      <c r="D10" s="263"/>
      <c r="E10" s="263"/>
      <c r="F10" s="263"/>
      <c r="G10" s="263"/>
      <c r="H10" s="263"/>
      <c r="I10" s="1"/>
      <c r="J10" s="30"/>
    </row>
    <row r="11" spans="1:12" x14ac:dyDescent="0.3">
      <c r="A11" s="14"/>
      <c r="B11" s="18" t="s">
        <v>56</v>
      </c>
      <c r="C11" s="14"/>
      <c r="D11" s="1"/>
      <c r="E11" s="1"/>
      <c r="F11" s="1"/>
      <c r="G11" s="1"/>
      <c r="H11" s="1"/>
      <c r="I11" s="1"/>
      <c r="J11" s="9"/>
    </row>
    <row r="12" spans="1:12" x14ac:dyDescent="0.3">
      <c r="A12" s="14"/>
      <c r="B12" s="27" t="s">
        <v>57</v>
      </c>
      <c r="C12" s="28">
        <v>39375</v>
      </c>
      <c r="D12" s="1"/>
      <c r="E12" s="2"/>
      <c r="F12" s="1"/>
      <c r="G12" s="2"/>
      <c r="H12" s="1"/>
      <c r="I12" s="2"/>
      <c r="J12" s="9"/>
    </row>
    <row r="13" spans="1:12" x14ac:dyDescent="0.3">
      <c r="A13" s="14"/>
      <c r="B13" s="27" t="s">
        <v>58</v>
      </c>
      <c r="C13" s="28">
        <v>61425</v>
      </c>
      <c r="D13" s="1"/>
      <c r="E13" s="2"/>
      <c r="F13" s="1"/>
      <c r="G13" s="2"/>
      <c r="H13" s="1"/>
      <c r="I13" s="2"/>
      <c r="J13" s="9"/>
    </row>
    <row r="14" spans="1:12" x14ac:dyDescent="0.3">
      <c r="A14" s="14"/>
      <c r="B14" s="14"/>
      <c r="C14" s="14"/>
      <c r="D14" s="1"/>
      <c r="E14" s="1"/>
      <c r="F14" s="1"/>
      <c r="G14" s="1"/>
      <c r="H14" s="1"/>
      <c r="I14" s="1"/>
      <c r="J14" s="9"/>
    </row>
    <row r="15" spans="1:12" ht="15" thickBot="1" x14ac:dyDescent="0.35">
      <c r="A15" s="14"/>
      <c r="B15" s="17" t="s">
        <v>59</v>
      </c>
      <c r="C15" s="214">
        <v>0</v>
      </c>
      <c r="D15" s="1"/>
      <c r="E15" s="3"/>
      <c r="F15" s="1"/>
      <c r="G15" s="3"/>
      <c r="H15" s="1"/>
      <c r="I15" s="3"/>
      <c r="J15" s="9"/>
    </row>
    <row r="16" spans="1:12" ht="15" thickBot="1" x14ac:dyDescent="0.35">
      <c r="A16" s="14"/>
      <c r="B16" s="33" t="s">
        <v>60</v>
      </c>
      <c r="C16" s="36">
        <v>39375</v>
      </c>
      <c r="D16" s="1"/>
      <c r="E16" s="3"/>
      <c r="F16" s="1"/>
      <c r="G16" s="3"/>
      <c r="H16" s="1"/>
      <c r="I16" s="3"/>
      <c r="J16" s="9"/>
    </row>
    <row r="17" spans="1:10" ht="15" thickBot="1" x14ac:dyDescent="0.35">
      <c r="A17" s="14"/>
      <c r="B17" s="33" t="s">
        <v>61</v>
      </c>
      <c r="C17" s="36">
        <v>61425</v>
      </c>
      <c r="D17" s="1"/>
      <c r="E17" s="3"/>
      <c r="F17" s="1"/>
      <c r="G17" s="3"/>
      <c r="H17" s="1"/>
      <c r="I17" s="3"/>
      <c r="J17" s="9"/>
    </row>
    <row r="18" spans="1:10" x14ac:dyDescent="0.3">
      <c r="A18" s="14"/>
      <c r="B18" s="14"/>
      <c r="C18" s="14"/>
      <c r="D18" s="1"/>
      <c r="E18" s="1"/>
      <c r="F18" s="1"/>
      <c r="G18" s="1"/>
      <c r="H18" s="1"/>
      <c r="I18" s="1"/>
      <c r="J18" s="9"/>
    </row>
    <row r="19" spans="1:10" ht="63" customHeight="1" x14ac:dyDescent="0.3">
      <c r="A19" s="264" t="s">
        <v>62</v>
      </c>
      <c r="B19" s="264"/>
      <c r="C19" s="21"/>
      <c r="D19" s="29"/>
      <c r="E19" s="29"/>
      <c r="F19" s="29"/>
      <c r="G19" s="29"/>
      <c r="H19" s="29"/>
      <c r="I19" s="29"/>
      <c r="J19" s="9"/>
    </row>
    <row r="20" spans="1:10" x14ac:dyDescent="0.3">
      <c r="A20" s="14"/>
      <c r="B20" s="17" t="s">
        <v>63</v>
      </c>
      <c r="C20" s="73">
        <v>1405</v>
      </c>
      <c r="D20" s="1"/>
      <c r="E20" s="5"/>
      <c r="F20" s="1"/>
      <c r="G20" s="1"/>
      <c r="H20" s="1"/>
      <c r="I20" s="5"/>
      <c r="J20" s="9"/>
    </row>
    <row r="21" spans="1:10" x14ac:dyDescent="0.3">
      <c r="A21" s="14"/>
      <c r="B21" s="17" t="s">
        <v>64</v>
      </c>
      <c r="C21" s="74">
        <v>528</v>
      </c>
      <c r="D21" s="4"/>
      <c r="E21" s="6"/>
      <c r="F21" s="4"/>
      <c r="G21" s="6"/>
      <c r="H21" s="4"/>
      <c r="I21" s="6"/>
      <c r="J21" s="9"/>
    </row>
    <row r="22" spans="1:10" ht="27.6" x14ac:dyDescent="0.3">
      <c r="A22" s="14"/>
      <c r="B22" s="17" t="s">
        <v>65</v>
      </c>
      <c r="C22" s="74">
        <v>4535</v>
      </c>
      <c r="D22" s="4"/>
      <c r="E22" s="6"/>
      <c r="F22" s="4"/>
      <c r="G22" s="6"/>
      <c r="H22" s="4"/>
      <c r="I22" s="6"/>
      <c r="J22" s="9"/>
    </row>
    <row r="23" spans="1:10" ht="50.25" customHeight="1" x14ac:dyDescent="0.3">
      <c r="A23" s="14"/>
      <c r="B23" s="17" t="s">
        <v>66</v>
      </c>
      <c r="C23" s="74">
        <v>17360</v>
      </c>
      <c r="D23" s="4"/>
      <c r="E23" s="6"/>
      <c r="F23" s="4"/>
      <c r="G23" s="6"/>
      <c r="H23" s="4"/>
      <c r="I23" s="6"/>
      <c r="J23" s="9"/>
    </row>
    <row r="24" spans="1:10" ht="27.6" x14ac:dyDescent="0.3">
      <c r="A24" s="14"/>
      <c r="B24" s="17" t="s">
        <v>67</v>
      </c>
      <c r="C24" s="74">
        <v>4883</v>
      </c>
      <c r="D24" s="4"/>
      <c r="E24" s="6"/>
      <c r="F24" s="4"/>
      <c r="G24" s="6"/>
      <c r="H24" s="4"/>
      <c r="I24" s="6"/>
      <c r="J24" s="9"/>
    </row>
    <row r="25" spans="1:10" ht="15" thickBot="1" x14ac:dyDescent="0.35">
      <c r="A25" s="14"/>
      <c r="B25" s="21"/>
      <c r="C25" s="21"/>
      <c r="D25" s="4"/>
      <c r="E25" s="4"/>
      <c r="F25" s="4"/>
      <c r="G25" s="4"/>
      <c r="H25" s="4"/>
      <c r="I25" s="4"/>
      <c r="J25" s="9"/>
    </row>
    <row r="26" spans="1:10" ht="28.2" thickBot="1" x14ac:dyDescent="0.35">
      <c r="A26" s="14"/>
      <c r="B26" s="33" t="s">
        <v>68</v>
      </c>
      <c r="C26" s="34">
        <f>SUM(C20:C24)</f>
        <v>28711</v>
      </c>
      <c r="D26" s="4"/>
      <c r="E26" s="7"/>
      <c r="F26" s="4"/>
      <c r="G26" s="7"/>
      <c r="H26" s="4"/>
      <c r="I26" s="7"/>
      <c r="J26" s="9"/>
    </row>
    <row r="27" spans="1:10" x14ac:dyDescent="0.3">
      <c r="A27" s="14"/>
      <c r="B27" s="14"/>
      <c r="C27" s="14"/>
      <c r="D27" s="1"/>
      <c r="E27" s="1"/>
      <c r="F27" s="1"/>
      <c r="G27" s="1"/>
      <c r="H27" s="1"/>
      <c r="I27" s="1"/>
      <c r="J27" s="9"/>
    </row>
    <row r="28" spans="1:10" ht="54" customHeight="1" thickBot="1" x14ac:dyDescent="0.35">
      <c r="A28" s="265" t="s">
        <v>69</v>
      </c>
      <c r="B28" s="265"/>
      <c r="C28" s="14"/>
      <c r="D28" s="1"/>
      <c r="E28" s="1"/>
      <c r="F28" s="1"/>
      <c r="G28" s="1"/>
      <c r="H28" s="1"/>
      <c r="I28" s="1"/>
      <c r="J28" s="9"/>
    </row>
    <row r="29" spans="1:10" ht="15" thickBot="1" x14ac:dyDescent="0.35">
      <c r="A29" s="14"/>
      <c r="B29" s="35" t="s">
        <v>70</v>
      </c>
      <c r="C29" s="36">
        <f>SUM(C16+C26)</f>
        <v>68086</v>
      </c>
      <c r="D29" s="1"/>
      <c r="E29" s="3"/>
      <c r="F29" s="1"/>
      <c r="G29" s="3"/>
      <c r="H29" s="1"/>
      <c r="I29" s="3"/>
      <c r="J29" s="9"/>
    </row>
    <row r="30" spans="1:10" ht="15" thickBot="1" x14ac:dyDescent="0.35">
      <c r="A30" s="14"/>
      <c r="B30" s="35" t="s">
        <v>71</v>
      </c>
      <c r="C30" s="36">
        <f>SUM(C13+C26)</f>
        <v>90136</v>
      </c>
      <c r="D30" s="1"/>
      <c r="E30" s="3"/>
      <c r="F30" s="1"/>
      <c r="G30" s="3"/>
      <c r="H30" s="1"/>
      <c r="I30" s="3"/>
      <c r="J30" s="9"/>
    </row>
    <row r="31" spans="1:10" x14ac:dyDescent="0.3">
      <c r="A31" s="22"/>
      <c r="B31" s="22"/>
      <c r="C31" s="22"/>
      <c r="D31" s="8"/>
      <c r="E31" s="8"/>
      <c r="F31" s="8"/>
      <c r="G31" s="8"/>
      <c r="H31" s="8"/>
      <c r="I31" s="8"/>
      <c r="J31" s="10"/>
    </row>
    <row r="32" spans="1:10" s="19" customFormat="1" ht="42" customHeight="1" x14ac:dyDescent="0.3">
      <c r="A32" s="22"/>
      <c r="B32" s="266" t="s">
        <v>72</v>
      </c>
      <c r="C32" s="266"/>
      <c r="D32" s="266"/>
      <c r="E32" s="266"/>
      <c r="F32" s="266"/>
      <c r="G32" s="266"/>
      <c r="H32" s="266"/>
      <c r="I32" s="266"/>
      <c r="J32" s="25"/>
    </row>
    <row r="33" spans="1:10" s="19" customFormat="1" x14ac:dyDescent="0.3">
      <c r="A33" s="22"/>
      <c r="B33" s="262"/>
      <c r="C33" s="262"/>
      <c r="D33" s="262"/>
      <c r="E33" s="262"/>
      <c r="F33" s="262"/>
      <c r="G33" s="262"/>
      <c r="H33" s="262"/>
      <c r="I33" s="262"/>
      <c r="J33" s="26"/>
    </row>
    <row r="34" spans="1:10" s="19" customFormat="1" x14ac:dyDescent="0.3">
      <c r="A34" s="22"/>
      <c r="B34" s="23"/>
      <c r="C34" s="24"/>
      <c r="D34" s="24"/>
      <c r="E34" s="24"/>
      <c r="F34" s="24"/>
      <c r="G34" s="24"/>
      <c r="H34" s="24"/>
      <c r="I34" s="24"/>
      <c r="J34" s="26"/>
    </row>
  </sheetData>
  <mergeCells count="11">
    <mergeCell ref="A1:L1"/>
    <mergeCell ref="A2:L2"/>
    <mergeCell ref="A3:L3"/>
    <mergeCell ref="B33:I33"/>
    <mergeCell ref="E10:F10"/>
    <mergeCell ref="G10:H10"/>
    <mergeCell ref="A19:B19"/>
    <mergeCell ref="A28:B28"/>
    <mergeCell ref="B32:I32"/>
    <mergeCell ref="A10:B10"/>
    <mergeCell ref="C10:D10"/>
  </mergeCells>
  <phoneticPr fontId="31" type="noConversion"/>
  <pageMargins left="0.7" right="0.7" top="0.75" bottom="0.75" header="0.3" footer="0.3"/>
  <pageSetup scale="53"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9767B8-8D44-4B81-AB53-C20C9F456947}">
  <sheetPr>
    <pageSetUpPr fitToPage="1"/>
  </sheetPr>
  <dimension ref="B1:T117"/>
  <sheetViews>
    <sheetView showGridLines="0" showRuler="0" showWhiteSpace="0" zoomScaleNormal="100" workbookViewId="0">
      <selection activeCell="L9" sqref="L9"/>
    </sheetView>
  </sheetViews>
  <sheetFormatPr defaultColWidth="9.109375" defaultRowHeight="15.6" x14ac:dyDescent="0.3"/>
  <cols>
    <col min="1" max="1" width="9.109375" style="37"/>
    <col min="2" max="2" width="6.44140625" style="37" customWidth="1"/>
    <col min="3" max="3" width="60.33203125" style="37" customWidth="1"/>
    <col min="4" max="4" width="2" style="37" customWidth="1"/>
    <col min="5" max="5" width="3.44140625" style="37" bestFit="1" customWidth="1"/>
    <col min="6" max="6" width="22.33203125" style="38" customWidth="1"/>
    <col min="7" max="7" width="2" style="38" customWidth="1"/>
    <col min="8" max="8" width="3.44140625" style="38" bestFit="1" customWidth="1"/>
    <col min="9" max="9" width="22.33203125" style="38" bestFit="1" customWidth="1"/>
    <col min="10" max="10" width="1.88671875" style="38" customWidth="1"/>
    <col min="11" max="11" width="3.44140625" style="38" bestFit="1" customWidth="1"/>
    <col min="12" max="12" width="22.33203125" style="38" customWidth="1"/>
    <col min="13" max="13" width="11.109375" style="37" customWidth="1"/>
    <col min="14" max="14" width="5.5546875" style="37" customWidth="1"/>
    <col min="15" max="15" width="9.109375" style="37" customWidth="1"/>
    <col min="16" max="16" width="54.44140625" style="108" customWidth="1"/>
    <col min="17" max="17" width="8" style="77" bestFit="1" customWidth="1"/>
    <col min="18" max="18" width="16.44140625" style="109" bestFit="1" customWidth="1"/>
    <col min="19" max="19" width="9.109375" style="68"/>
    <col min="20" max="16384" width="9.109375" style="37"/>
  </cols>
  <sheetData>
    <row r="1" spans="2:19" x14ac:dyDescent="0.3">
      <c r="B1" s="256"/>
      <c r="C1" s="256"/>
      <c r="D1" s="256"/>
      <c r="E1" s="256"/>
      <c r="F1" s="256"/>
      <c r="G1" s="256"/>
      <c r="H1" s="256"/>
      <c r="I1" s="256"/>
      <c r="J1" s="256"/>
      <c r="K1" s="256"/>
      <c r="L1" s="256"/>
      <c r="M1" s="256"/>
    </row>
    <row r="2" spans="2:19" ht="23.4" x14ac:dyDescent="0.45">
      <c r="B2" s="67"/>
      <c r="C2" s="257" t="s">
        <v>73</v>
      </c>
      <c r="D2" s="257"/>
      <c r="E2" s="257"/>
      <c r="F2" s="257"/>
      <c r="G2" s="257"/>
      <c r="H2" s="257"/>
      <c r="I2" s="257"/>
      <c r="J2" s="257"/>
      <c r="K2" s="257"/>
      <c r="L2" s="257"/>
      <c r="M2" s="67"/>
      <c r="P2" s="108" t="s">
        <v>74</v>
      </c>
    </row>
    <row r="3" spans="2:19" ht="23.4" x14ac:dyDescent="0.45">
      <c r="B3" s="67"/>
      <c r="C3" s="257" t="s">
        <v>75</v>
      </c>
      <c r="D3" s="257"/>
      <c r="E3" s="257"/>
      <c r="F3" s="257"/>
      <c r="G3" s="257"/>
      <c r="H3" s="257"/>
      <c r="I3" s="257"/>
      <c r="J3" s="257"/>
      <c r="K3" s="257"/>
      <c r="L3" s="257"/>
      <c r="M3" s="67"/>
    </row>
    <row r="4" spans="2:19" ht="44.25" customHeight="1" x14ac:dyDescent="0.3">
      <c r="C4" s="258" t="s">
        <v>76</v>
      </c>
      <c r="D4" s="258"/>
      <c r="E4" s="258"/>
      <c r="F4" s="258"/>
      <c r="G4" s="258"/>
      <c r="H4" s="258"/>
      <c r="I4" s="258"/>
      <c r="J4" s="258"/>
      <c r="K4" s="258"/>
      <c r="L4" s="258"/>
    </row>
    <row r="5" spans="2:19" ht="21" x14ac:dyDescent="0.4">
      <c r="B5" s="39"/>
      <c r="C5" s="143"/>
      <c r="D5" s="143"/>
      <c r="E5" s="143"/>
      <c r="F5" s="143"/>
      <c r="G5" s="143"/>
      <c r="H5" s="143"/>
      <c r="I5" s="143"/>
      <c r="J5" s="143"/>
      <c r="K5" s="143"/>
      <c r="L5" s="143"/>
      <c r="M5" s="40"/>
      <c r="O5" s="41"/>
      <c r="P5" s="110" t="s">
        <v>77</v>
      </c>
      <c r="Q5" s="111"/>
      <c r="R5" s="112"/>
      <c r="S5" s="70"/>
    </row>
    <row r="6" spans="2:19" ht="21" x14ac:dyDescent="0.4">
      <c r="B6" s="42"/>
      <c r="C6" s="249" t="s">
        <v>78</v>
      </c>
      <c r="D6" s="249"/>
      <c r="E6" s="249"/>
      <c r="F6" s="249"/>
      <c r="G6" s="249"/>
      <c r="H6" s="249"/>
      <c r="I6" s="249"/>
      <c r="J6" s="249"/>
      <c r="K6" s="249"/>
      <c r="L6" s="249"/>
      <c r="M6" s="43"/>
      <c r="O6" s="8"/>
      <c r="P6" s="115" t="s">
        <v>49</v>
      </c>
      <c r="Q6" s="115" t="s">
        <v>79</v>
      </c>
      <c r="R6" s="215">
        <v>46265</v>
      </c>
      <c r="S6" s="22"/>
    </row>
    <row r="7" spans="2:19" ht="18" x14ac:dyDescent="0.35">
      <c r="B7" s="42"/>
      <c r="C7" s="75"/>
      <c r="D7" s="75"/>
      <c r="E7" s="75"/>
      <c r="F7" s="75"/>
      <c r="G7" s="75"/>
      <c r="H7" s="75"/>
      <c r="I7" s="75"/>
      <c r="J7" s="75"/>
      <c r="K7" s="75"/>
      <c r="L7" s="75"/>
      <c r="M7" s="43"/>
      <c r="O7" s="1"/>
      <c r="P7" s="115"/>
      <c r="Q7" s="115" t="s">
        <v>80</v>
      </c>
      <c r="R7" s="215">
        <v>46374</v>
      </c>
      <c r="S7" s="13"/>
    </row>
    <row r="8" spans="2:19" x14ac:dyDescent="0.3">
      <c r="B8" s="42"/>
      <c r="C8" s="76" t="s">
        <v>81</v>
      </c>
      <c r="D8" s="77"/>
      <c r="E8" s="77"/>
      <c r="F8" s="78" t="s">
        <v>49</v>
      </c>
      <c r="G8" s="79"/>
      <c r="H8" s="79"/>
      <c r="I8" s="78" t="s">
        <v>51</v>
      </c>
      <c r="J8" s="79"/>
      <c r="K8" s="79"/>
      <c r="L8" s="78" t="s">
        <v>82</v>
      </c>
      <c r="M8" s="43"/>
      <c r="O8" s="1"/>
      <c r="P8" s="115" t="s">
        <v>51</v>
      </c>
      <c r="Q8" s="115" t="s">
        <v>79</v>
      </c>
      <c r="R8" s="215">
        <v>46398</v>
      </c>
      <c r="S8" s="13"/>
    </row>
    <row r="9" spans="2:19" x14ac:dyDescent="0.3">
      <c r="B9" s="42"/>
      <c r="C9" s="77" t="s">
        <v>83</v>
      </c>
      <c r="D9" s="77"/>
      <c r="E9" s="77"/>
      <c r="F9" s="80">
        <f>ROUND(L9/2,0)</f>
        <v>30713</v>
      </c>
      <c r="G9" s="80"/>
      <c r="H9" s="80"/>
      <c r="I9" s="80">
        <f>L9-F9</f>
        <v>30712</v>
      </c>
      <c r="J9" s="80"/>
      <c r="K9" s="80"/>
      <c r="L9" s="81">
        <v>61425</v>
      </c>
      <c r="M9" s="43"/>
      <c r="O9" s="1"/>
      <c r="P9" s="115"/>
      <c r="Q9" s="115" t="s">
        <v>80</v>
      </c>
      <c r="R9" s="216">
        <v>46514</v>
      </c>
      <c r="S9" s="13"/>
    </row>
    <row r="10" spans="2:19" ht="14.4" x14ac:dyDescent="0.3">
      <c r="B10" s="42"/>
      <c r="C10" s="77" t="s">
        <v>84</v>
      </c>
      <c r="D10" s="77"/>
      <c r="E10" s="77"/>
      <c r="F10" s="80">
        <f t="shared" ref="F10:F14" si="0">ROUND(L10/2,0)</f>
        <v>0</v>
      </c>
      <c r="G10" s="80"/>
      <c r="H10" s="80"/>
      <c r="I10" s="80">
        <f t="shared" ref="I10:I14" si="1">L10-F10</f>
        <v>0</v>
      </c>
      <c r="J10" s="80"/>
      <c r="K10" s="80"/>
      <c r="L10" s="81">
        <v>0</v>
      </c>
      <c r="M10" s="43"/>
      <c r="O10" s="1"/>
      <c r="R10" s="246" t="s">
        <v>85</v>
      </c>
      <c r="S10" s="246"/>
    </row>
    <row r="11" spans="2:19" ht="14.4" x14ac:dyDescent="0.3">
      <c r="B11" s="42"/>
      <c r="C11" s="77" t="s">
        <v>86</v>
      </c>
      <c r="D11" s="77"/>
      <c r="E11" s="77"/>
      <c r="F11" s="80">
        <f t="shared" si="0"/>
        <v>0</v>
      </c>
      <c r="G11" s="80"/>
      <c r="H11" s="80"/>
      <c r="I11" s="80">
        <f t="shared" si="1"/>
        <v>0</v>
      </c>
      <c r="J11" s="80"/>
      <c r="K11" s="80"/>
      <c r="L11" s="81">
        <v>0</v>
      </c>
      <c r="M11" s="43"/>
      <c r="O11" s="1"/>
      <c r="R11" s="247" t="s">
        <v>54</v>
      </c>
      <c r="S11" s="247"/>
    </row>
    <row r="12" spans="2:19" x14ac:dyDescent="0.3">
      <c r="B12" s="42"/>
      <c r="C12" s="77" t="s">
        <v>87</v>
      </c>
      <c r="D12" s="77"/>
      <c r="E12" s="77"/>
      <c r="F12" s="80">
        <f t="shared" si="0"/>
        <v>0</v>
      </c>
      <c r="G12" s="80"/>
      <c r="H12" s="80"/>
      <c r="I12" s="80">
        <f t="shared" si="1"/>
        <v>0</v>
      </c>
      <c r="J12" s="80"/>
      <c r="K12" s="80"/>
      <c r="L12" s="81">
        <v>0</v>
      </c>
      <c r="M12" s="43"/>
      <c r="O12" s="1"/>
      <c r="P12" s="115"/>
      <c r="Q12" s="115"/>
    </row>
    <row r="13" spans="2:19" x14ac:dyDescent="0.3">
      <c r="B13" s="42"/>
      <c r="C13" s="77" t="s">
        <v>88</v>
      </c>
      <c r="D13" s="77"/>
      <c r="E13" s="77"/>
      <c r="F13" s="80">
        <f t="shared" si="0"/>
        <v>0</v>
      </c>
      <c r="G13" s="80"/>
      <c r="H13" s="80"/>
      <c r="I13" s="80">
        <f t="shared" si="1"/>
        <v>0</v>
      </c>
      <c r="J13" s="80"/>
      <c r="K13" s="80"/>
      <c r="L13" s="81">
        <v>0</v>
      </c>
      <c r="M13" s="43"/>
      <c r="O13" s="248" t="s">
        <v>89</v>
      </c>
      <c r="P13" s="248"/>
    </row>
    <row r="14" spans="2:19" ht="14.4" x14ac:dyDescent="0.3">
      <c r="B14" s="42"/>
      <c r="C14" s="77" t="s">
        <v>90</v>
      </c>
      <c r="D14" s="77"/>
      <c r="E14" s="77"/>
      <c r="F14" s="80">
        <f t="shared" si="0"/>
        <v>5</v>
      </c>
      <c r="G14" s="80"/>
      <c r="H14" s="80"/>
      <c r="I14" s="80">
        <f t="shared" si="1"/>
        <v>5</v>
      </c>
      <c r="J14" s="80"/>
      <c r="K14" s="80"/>
      <c r="L14" s="81">
        <v>10</v>
      </c>
      <c r="M14" s="43"/>
      <c r="O14" s="1"/>
      <c r="P14" s="117" t="s">
        <v>56</v>
      </c>
      <c r="Q14" s="113"/>
      <c r="R14" s="255"/>
      <c r="S14" s="255"/>
    </row>
    <row r="15" spans="2:19" x14ac:dyDescent="0.3">
      <c r="B15" s="42"/>
      <c r="C15" s="82" t="s">
        <v>91</v>
      </c>
      <c r="D15" s="77"/>
      <c r="E15" s="77"/>
      <c r="F15" s="78">
        <f>SUM(F9:F14)</f>
        <v>30718</v>
      </c>
      <c r="G15" s="79"/>
      <c r="H15" s="79"/>
      <c r="I15" s="78">
        <f>SUM(I9:I14)</f>
        <v>30717</v>
      </c>
      <c r="J15" s="79"/>
      <c r="K15" s="79"/>
      <c r="L15" s="78">
        <f>SUM(L9:L14)</f>
        <v>61435</v>
      </c>
      <c r="M15" s="43"/>
      <c r="O15" s="1"/>
      <c r="P15" s="115" t="s">
        <v>57</v>
      </c>
      <c r="Q15" s="113"/>
      <c r="R15" s="118">
        <v>39375</v>
      </c>
    </row>
    <row r="16" spans="2:19" x14ac:dyDescent="0.3">
      <c r="B16" s="44"/>
      <c r="C16" s="83"/>
      <c r="D16" s="83"/>
      <c r="E16" s="83"/>
      <c r="F16" s="84"/>
      <c r="G16" s="84"/>
      <c r="H16" s="84"/>
      <c r="I16" s="84"/>
      <c r="J16" s="84"/>
      <c r="K16" s="84"/>
      <c r="L16" s="84"/>
      <c r="M16" s="45"/>
      <c r="O16" s="1"/>
      <c r="P16" s="115" t="s">
        <v>58</v>
      </c>
      <c r="Q16" s="113"/>
      <c r="R16" s="118">
        <v>61425</v>
      </c>
    </row>
    <row r="17" spans="2:19" ht="15.75" customHeight="1" x14ac:dyDescent="0.3">
      <c r="B17" s="46"/>
      <c r="C17" s="85"/>
      <c r="D17" s="85"/>
      <c r="E17" s="85"/>
      <c r="F17" s="86"/>
      <c r="G17" s="86"/>
      <c r="H17" s="86"/>
      <c r="I17" s="86"/>
      <c r="J17" s="86"/>
      <c r="K17" s="86"/>
      <c r="L17" s="86"/>
      <c r="M17" s="47"/>
      <c r="P17" s="117" t="s">
        <v>59</v>
      </c>
      <c r="Q17" s="113"/>
      <c r="R17" s="119">
        <v>0</v>
      </c>
      <c r="S17" s="113"/>
    </row>
    <row r="18" spans="2:19" ht="21" x14ac:dyDescent="0.4">
      <c r="B18" s="48"/>
      <c r="C18" s="249" t="s">
        <v>92</v>
      </c>
      <c r="D18" s="249"/>
      <c r="E18" s="249"/>
      <c r="F18" s="249"/>
      <c r="G18" s="249"/>
      <c r="H18" s="249"/>
      <c r="I18" s="249"/>
      <c r="J18" s="249"/>
      <c r="K18" s="249"/>
      <c r="L18" s="249"/>
      <c r="M18" s="49"/>
      <c r="O18" s="1"/>
      <c r="Q18" s="113"/>
      <c r="R18" s="114"/>
      <c r="S18" s="14"/>
    </row>
    <row r="19" spans="2:19" ht="18" x14ac:dyDescent="0.35">
      <c r="B19" s="48"/>
      <c r="C19" s="75"/>
      <c r="D19" s="75"/>
      <c r="E19" s="75"/>
      <c r="F19" s="75"/>
      <c r="G19" s="75"/>
      <c r="H19" s="75"/>
      <c r="I19" s="75"/>
      <c r="J19" s="75"/>
      <c r="K19" s="75"/>
      <c r="L19" s="75"/>
      <c r="M19" s="49"/>
      <c r="O19" s="1"/>
      <c r="P19" s="120" t="s">
        <v>93</v>
      </c>
      <c r="Q19" s="113"/>
      <c r="R19" s="119">
        <v>39375</v>
      </c>
      <c r="S19" s="14"/>
    </row>
    <row r="20" spans="2:19" x14ac:dyDescent="0.3">
      <c r="B20" s="48"/>
      <c r="C20" s="181" t="s">
        <v>94</v>
      </c>
      <c r="D20" s="87"/>
      <c r="E20" s="87"/>
      <c r="F20" s="78" t="s">
        <v>49</v>
      </c>
      <c r="G20" s="79"/>
      <c r="H20" s="79"/>
      <c r="I20" s="78" t="s">
        <v>51</v>
      </c>
      <c r="J20" s="79"/>
      <c r="K20" s="79"/>
      <c r="L20" s="78" t="s">
        <v>82</v>
      </c>
      <c r="M20" s="49"/>
      <c r="O20" s="1"/>
      <c r="P20" s="120" t="s">
        <v>61</v>
      </c>
      <c r="Q20" s="113"/>
      <c r="R20" s="119">
        <v>61425</v>
      </c>
      <c r="S20" s="14"/>
    </row>
    <row r="21" spans="2:19" x14ac:dyDescent="0.3">
      <c r="B21" s="48"/>
      <c r="C21" s="88" t="s">
        <v>95</v>
      </c>
      <c r="D21" s="88"/>
      <c r="E21" s="89"/>
      <c r="F21" s="80">
        <f>ROUND(L21/2,0)</f>
        <v>0</v>
      </c>
      <c r="G21" s="80"/>
      <c r="H21" s="80"/>
      <c r="I21" s="80">
        <f>L21-F21</f>
        <v>0</v>
      </c>
      <c r="J21" s="80"/>
      <c r="K21" s="80"/>
      <c r="L21" s="81">
        <v>0</v>
      </c>
      <c r="M21" s="49"/>
      <c r="O21" s="1"/>
      <c r="P21" s="113"/>
      <c r="Q21" s="113"/>
      <c r="R21" s="114"/>
      <c r="S21" s="14"/>
    </row>
    <row r="22" spans="2:19" x14ac:dyDescent="0.3">
      <c r="B22" s="48"/>
      <c r="C22" s="88" t="s">
        <v>96</v>
      </c>
      <c r="D22" s="88"/>
      <c r="E22" s="89"/>
      <c r="F22" s="80">
        <f t="shared" ref="F22:F23" si="2">ROUND(L22/2,0)</f>
        <v>0</v>
      </c>
      <c r="G22" s="80"/>
      <c r="H22" s="80"/>
      <c r="I22" s="80">
        <f t="shared" ref="I22:I23" si="3">L22-F22</f>
        <v>0</v>
      </c>
      <c r="J22" s="80"/>
      <c r="K22" s="80"/>
      <c r="L22" s="81">
        <v>0</v>
      </c>
      <c r="M22" s="49"/>
      <c r="O22" s="252" t="s">
        <v>97</v>
      </c>
      <c r="P22" s="252"/>
      <c r="Q22" s="121"/>
      <c r="R22" s="122"/>
      <c r="S22" s="14"/>
    </row>
    <row r="23" spans="2:19" x14ac:dyDescent="0.3">
      <c r="B23" s="48"/>
      <c r="C23" s="88" t="s">
        <v>98</v>
      </c>
      <c r="D23" s="88"/>
      <c r="E23" s="224" t="s">
        <v>99</v>
      </c>
      <c r="F23" s="225">
        <f t="shared" si="2"/>
        <v>0</v>
      </c>
      <c r="G23" s="225"/>
      <c r="H23" s="226" t="s">
        <v>99</v>
      </c>
      <c r="I23" s="225">
        <f t="shared" si="3"/>
        <v>0</v>
      </c>
      <c r="J23" s="225"/>
      <c r="K23" s="226" t="s">
        <v>99</v>
      </c>
      <c r="L23" s="211">
        <v>0</v>
      </c>
      <c r="M23" s="49"/>
      <c r="O23" s="1"/>
      <c r="P23" s="117" t="s">
        <v>63</v>
      </c>
      <c r="Q23" s="121"/>
      <c r="R23" s="123">
        <v>1405</v>
      </c>
      <c r="S23" s="14"/>
    </row>
    <row r="24" spans="2:19" x14ac:dyDescent="0.3">
      <c r="B24" s="48"/>
      <c r="C24" s="90" t="s">
        <v>100</v>
      </c>
      <c r="D24" s="88"/>
      <c r="E24" s="88"/>
      <c r="F24" s="78">
        <f>SUM(F21:F23)</f>
        <v>0</v>
      </c>
      <c r="G24" s="79"/>
      <c r="H24" s="79"/>
      <c r="I24" s="78">
        <f>SUM(I21:I23)</f>
        <v>0</v>
      </c>
      <c r="J24" s="79"/>
      <c r="K24" s="79"/>
      <c r="L24" s="78">
        <f>SUM(F24+I24)</f>
        <v>0</v>
      </c>
      <c r="M24" s="49"/>
      <c r="O24" s="1"/>
      <c r="P24" s="117" t="s">
        <v>64</v>
      </c>
      <c r="Q24" s="121"/>
      <c r="R24" s="124">
        <v>528</v>
      </c>
      <c r="S24" s="14"/>
    </row>
    <row r="25" spans="2:19" x14ac:dyDescent="0.3">
      <c r="B25" s="50"/>
      <c r="C25" s="91"/>
      <c r="D25" s="92"/>
      <c r="E25" s="92"/>
      <c r="F25" s="93"/>
      <c r="G25" s="93"/>
      <c r="H25" s="93"/>
      <c r="I25" s="93"/>
      <c r="J25" s="93"/>
      <c r="K25" s="93"/>
      <c r="L25" s="93"/>
      <c r="M25" s="51"/>
      <c r="O25" s="1"/>
      <c r="P25" s="117" t="s">
        <v>65</v>
      </c>
      <c r="Q25" s="121"/>
      <c r="R25" s="124">
        <v>4535</v>
      </c>
      <c r="S25" s="14"/>
    </row>
    <row r="26" spans="2:19" x14ac:dyDescent="0.3">
      <c r="B26" s="39"/>
      <c r="C26" s="94"/>
      <c r="D26" s="95"/>
      <c r="E26" s="95"/>
      <c r="F26" s="96"/>
      <c r="G26" s="97"/>
      <c r="H26" s="97"/>
      <c r="I26" s="96"/>
      <c r="J26" s="97"/>
      <c r="K26" s="97"/>
      <c r="L26" s="96"/>
      <c r="M26" s="40"/>
      <c r="O26" s="1"/>
      <c r="P26" s="117" t="s">
        <v>66</v>
      </c>
      <c r="Q26" s="121"/>
      <c r="R26" s="124">
        <v>17360</v>
      </c>
      <c r="S26" s="14"/>
    </row>
    <row r="27" spans="2:19" ht="21" x14ac:dyDescent="0.4">
      <c r="B27" s="42"/>
      <c r="C27" s="238" t="s">
        <v>101</v>
      </c>
      <c r="D27" s="250"/>
      <c r="E27" s="250"/>
      <c r="F27" s="250"/>
      <c r="G27" s="250"/>
      <c r="H27" s="250"/>
      <c r="I27" s="250"/>
      <c r="J27" s="250"/>
      <c r="K27" s="250"/>
      <c r="L27" s="250"/>
      <c r="M27" s="43"/>
      <c r="O27" s="1"/>
      <c r="P27" s="117" t="s">
        <v>67</v>
      </c>
      <c r="Q27" s="121"/>
      <c r="R27" s="124">
        <v>4883</v>
      </c>
      <c r="S27" s="14"/>
    </row>
    <row r="28" spans="2:19" x14ac:dyDescent="0.3">
      <c r="B28" s="42"/>
      <c r="C28" s="251" t="s">
        <v>102</v>
      </c>
      <c r="D28" s="251"/>
      <c r="E28" s="251"/>
      <c r="F28" s="251"/>
      <c r="G28" s="251"/>
      <c r="H28" s="251"/>
      <c r="I28" s="251"/>
      <c r="J28" s="251"/>
      <c r="K28" s="251"/>
      <c r="L28" s="251"/>
      <c r="M28" s="43"/>
      <c r="O28" s="1"/>
      <c r="P28" s="121"/>
      <c r="Q28" s="121"/>
      <c r="R28" s="122"/>
      <c r="S28" s="14"/>
    </row>
    <row r="29" spans="2:19" ht="15.75" customHeight="1" x14ac:dyDescent="0.3">
      <c r="B29" s="48"/>
      <c r="C29" s="98"/>
      <c r="D29" s="98"/>
      <c r="E29" s="98"/>
      <c r="F29" s="78" t="s">
        <v>49</v>
      </c>
      <c r="G29" s="79"/>
      <c r="H29" s="79"/>
      <c r="I29" s="78" t="s">
        <v>51</v>
      </c>
      <c r="J29" s="79"/>
      <c r="K29" s="79"/>
      <c r="L29" s="78" t="s">
        <v>82</v>
      </c>
      <c r="M29" s="49"/>
      <c r="P29" s="120" t="s">
        <v>68</v>
      </c>
      <c r="Q29" s="121"/>
      <c r="R29" s="125">
        <f>SUM(R23:R27)</f>
        <v>28711</v>
      </c>
      <c r="S29" s="14"/>
    </row>
    <row r="30" spans="2:19" x14ac:dyDescent="0.3">
      <c r="B30" s="48"/>
      <c r="C30" s="99" t="s">
        <v>103</v>
      </c>
      <c r="D30" s="88"/>
      <c r="E30" s="88"/>
      <c r="F30" s="79">
        <f>IF(ISNUMBER(L30), L30, 0)</f>
        <v>500</v>
      </c>
      <c r="G30" s="79"/>
      <c r="H30" s="80"/>
      <c r="I30" s="79">
        <v>0</v>
      </c>
      <c r="J30" s="79"/>
      <c r="K30" s="79"/>
      <c r="L30" s="100">
        <v>500</v>
      </c>
      <c r="M30" s="49"/>
      <c r="O30" s="1"/>
      <c r="S30" s="14"/>
    </row>
    <row r="31" spans="2:19" ht="17.25" customHeight="1" x14ac:dyDescent="0.3">
      <c r="B31" s="48"/>
      <c r="C31" s="99" t="s">
        <v>101</v>
      </c>
      <c r="D31" s="88"/>
      <c r="E31" s="101" t="s">
        <v>104</v>
      </c>
      <c r="F31" s="102">
        <v>0</v>
      </c>
      <c r="G31" s="79"/>
      <c r="H31" s="103" t="s">
        <v>104</v>
      </c>
      <c r="I31" s="102">
        <v>0</v>
      </c>
      <c r="J31" s="79"/>
      <c r="K31" s="103" t="s">
        <v>104</v>
      </c>
      <c r="L31" s="104">
        <f>(F31+I31)</f>
        <v>0</v>
      </c>
      <c r="M31" s="49"/>
      <c r="S31" s="14"/>
    </row>
    <row r="32" spans="2:19" x14ac:dyDescent="0.3">
      <c r="B32" s="48"/>
      <c r="C32" s="99" t="s">
        <v>105</v>
      </c>
      <c r="D32" s="88"/>
      <c r="E32" s="88"/>
      <c r="F32" s="78">
        <f>SUM(F30:F31)</f>
        <v>500</v>
      </c>
      <c r="G32" s="79"/>
      <c r="H32" s="80"/>
      <c r="I32" s="78">
        <f>SUM(I30:I31)</f>
        <v>0</v>
      </c>
      <c r="J32" s="79"/>
      <c r="K32" s="80"/>
      <c r="L32" s="78">
        <f>SUM(F32+I32)</f>
        <v>500</v>
      </c>
      <c r="M32" s="49"/>
      <c r="O32" s="252" t="s">
        <v>106</v>
      </c>
      <c r="P32" s="252"/>
      <c r="S32" s="14"/>
    </row>
    <row r="33" spans="2:19" x14ac:dyDescent="0.3">
      <c r="B33" s="48"/>
      <c r="C33" s="105" t="s">
        <v>107</v>
      </c>
      <c r="D33" s="88"/>
      <c r="E33" s="101" t="s">
        <v>108</v>
      </c>
      <c r="F33" s="106">
        <f>F15+F24-F32</f>
        <v>30218</v>
      </c>
      <c r="G33" s="79"/>
      <c r="H33" s="107" t="s">
        <v>108</v>
      </c>
      <c r="I33" s="106">
        <f>I15+I24-I32</f>
        <v>30717</v>
      </c>
      <c r="J33" s="79"/>
      <c r="K33" s="107" t="s">
        <v>108</v>
      </c>
      <c r="L33" s="106">
        <f>L24+L15-L32</f>
        <v>60935</v>
      </c>
      <c r="M33" s="49"/>
      <c r="O33" s="1"/>
      <c r="P33" s="217" t="s">
        <v>109</v>
      </c>
      <c r="Q33" s="212"/>
      <c r="R33" s="113"/>
      <c r="S33" s="14"/>
    </row>
    <row r="34" spans="2:19" x14ac:dyDescent="0.3">
      <c r="B34" s="48"/>
      <c r="C34" s="82" t="s">
        <v>110</v>
      </c>
      <c r="D34" s="88"/>
      <c r="E34" s="88"/>
      <c r="F34" s="78">
        <f>F15+F24-F32</f>
        <v>30218</v>
      </c>
      <c r="G34" s="79"/>
      <c r="H34" s="79"/>
      <c r="I34" s="78">
        <f t="shared" ref="I34:L34" si="4">I15+I24-I32</f>
        <v>30717</v>
      </c>
      <c r="J34" s="79"/>
      <c r="K34" s="79"/>
      <c r="L34" s="78">
        <f t="shared" si="4"/>
        <v>60935</v>
      </c>
      <c r="M34" s="49"/>
      <c r="O34" s="1"/>
      <c r="S34" s="14"/>
    </row>
    <row r="35" spans="2:19" ht="15.75" customHeight="1" x14ac:dyDescent="0.3">
      <c r="B35" s="50"/>
      <c r="C35" s="91"/>
      <c r="D35" s="92"/>
      <c r="E35" s="92"/>
      <c r="F35" s="93"/>
      <c r="G35" s="93"/>
      <c r="H35" s="93"/>
      <c r="I35" s="93"/>
      <c r="J35" s="93"/>
      <c r="K35" s="93"/>
      <c r="L35" s="93"/>
      <c r="M35" s="51"/>
      <c r="O35" s="252" t="s">
        <v>111</v>
      </c>
      <c r="P35" s="252"/>
      <c r="S35" s="219"/>
    </row>
    <row r="36" spans="2:19" x14ac:dyDescent="0.3">
      <c r="B36" s="39"/>
      <c r="C36" s="94"/>
      <c r="D36" s="95"/>
      <c r="E36" s="95"/>
      <c r="F36" s="96"/>
      <c r="G36" s="97"/>
      <c r="H36" s="97"/>
      <c r="I36" s="96"/>
      <c r="J36" s="97"/>
      <c r="K36" s="97"/>
      <c r="L36" s="96"/>
      <c r="M36" s="40"/>
      <c r="O36" s="1"/>
    </row>
    <row r="37" spans="2:19" ht="33" customHeight="1" x14ac:dyDescent="0.4">
      <c r="B37" s="42"/>
      <c r="C37" s="238" t="s">
        <v>106</v>
      </c>
      <c r="D37" s="238"/>
      <c r="E37" s="238"/>
      <c r="F37" s="238"/>
      <c r="G37" s="238"/>
      <c r="H37" s="238"/>
      <c r="I37" s="238"/>
      <c r="J37" s="238"/>
      <c r="K37" s="238"/>
      <c r="L37" s="238"/>
      <c r="M37" s="43"/>
      <c r="O37" s="1"/>
      <c r="P37" s="235" t="s">
        <v>70</v>
      </c>
      <c r="Q37" s="114"/>
      <c r="R37" s="236">
        <f>R15+R29</f>
        <v>68086</v>
      </c>
    </row>
    <row r="38" spans="2:19" ht="34.5" customHeight="1" x14ac:dyDescent="0.35">
      <c r="B38" s="42"/>
      <c r="C38" s="253" t="s">
        <v>112</v>
      </c>
      <c r="D38" s="254"/>
      <c r="E38" s="254"/>
      <c r="F38" s="254"/>
      <c r="G38" s="254"/>
      <c r="H38" s="254"/>
      <c r="I38" s="254"/>
      <c r="J38" s="254"/>
      <c r="K38" s="254"/>
      <c r="L38" s="254"/>
      <c r="M38" s="43"/>
      <c r="P38" s="235" t="s">
        <v>71</v>
      </c>
      <c r="Q38" s="114"/>
      <c r="R38" s="236">
        <f>SUM(R16+R29)</f>
        <v>90136</v>
      </c>
    </row>
    <row r="39" spans="2:19" ht="16.5" customHeight="1" x14ac:dyDescent="0.3">
      <c r="B39" s="42"/>
      <c r="C39" s="98"/>
      <c r="D39" s="98"/>
      <c r="E39" s="98"/>
      <c r="F39" s="78" t="s">
        <v>49</v>
      </c>
      <c r="G39" s="79"/>
      <c r="H39" s="79"/>
      <c r="I39" s="78" t="s">
        <v>51</v>
      </c>
      <c r="J39" s="79"/>
      <c r="K39" s="79"/>
      <c r="L39" s="78" t="s">
        <v>82</v>
      </c>
      <c r="M39" s="43"/>
    </row>
    <row r="40" spans="2:19" ht="17.25" customHeight="1" x14ac:dyDescent="0.3">
      <c r="B40" s="42"/>
      <c r="C40" s="88" t="s">
        <v>113</v>
      </c>
      <c r="D40" s="88"/>
      <c r="E40" s="88"/>
      <c r="F40" s="80">
        <f>ROUND(L40*0.98943/2,0)</f>
        <v>4947</v>
      </c>
      <c r="G40" s="80"/>
      <c r="H40" s="80"/>
      <c r="I40" s="80">
        <f>L40*0.98943 - F40</f>
        <v>4947.3000000000011</v>
      </c>
      <c r="J40" s="80"/>
      <c r="K40" s="80"/>
      <c r="L40" s="81">
        <v>10000</v>
      </c>
      <c r="M40" s="43"/>
      <c r="O40" s="252" t="s">
        <v>114</v>
      </c>
      <c r="P40" s="252"/>
      <c r="Q40" s="220"/>
      <c r="R40" s="218"/>
    </row>
    <row r="41" spans="2:19" ht="16.95" customHeight="1" x14ac:dyDescent="0.3">
      <c r="B41" s="42"/>
      <c r="C41" s="88" t="s">
        <v>23</v>
      </c>
      <c r="D41" s="88"/>
      <c r="E41" s="88"/>
      <c r="F41" s="80">
        <f t="shared" ref="F41:F44" si="5">ROUND(L41*0.98943/2,0)</f>
        <v>0</v>
      </c>
      <c r="G41" s="80"/>
      <c r="H41" s="80"/>
      <c r="I41" s="80">
        <f t="shared" ref="I41:I44" si="6">L41*0.98943 - F41</f>
        <v>0</v>
      </c>
      <c r="J41" s="80"/>
      <c r="K41" s="80"/>
      <c r="L41" s="81">
        <v>0</v>
      </c>
      <c r="M41" s="43"/>
      <c r="O41" s="1"/>
      <c r="P41" s="217" t="s">
        <v>115</v>
      </c>
      <c r="Q41" s="217"/>
      <c r="R41" s="221">
        <v>10</v>
      </c>
    </row>
    <row r="42" spans="2:19" ht="17.25" customHeight="1" x14ac:dyDescent="0.3">
      <c r="B42" s="42"/>
      <c r="C42" s="88" t="s">
        <v>116</v>
      </c>
      <c r="D42" s="88"/>
      <c r="E42" s="88"/>
      <c r="F42" s="80">
        <f t="shared" si="5"/>
        <v>0</v>
      </c>
      <c r="G42" s="80"/>
      <c r="H42" s="80"/>
      <c r="I42" s="80">
        <f t="shared" si="6"/>
        <v>0</v>
      </c>
      <c r="J42" s="80"/>
      <c r="K42" s="80"/>
      <c r="L42" s="81">
        <v>0</v>
      </c>
      <c r="M42" s="43"/>
      <c r="O42" s="1"/>
      <c r="P42" s="217" t="s">
        <v>117</v>
      </c>
      <c r="Q42" s="217"/>
      <c r="R42" s="222">
        <v>5988</v>
      </c>
      <c r="S42" s="21"/>
    </row>
    <row r="43" spans="2:19" ht="14.4" x14ac:dyDescent="0.3">
      <c r="B43" s="42"/>
      <c r="C43" s="88" t="s">
        <v>118</v>
      </c>
      <c r="D43" s="88"/>
      <c r="E43" s="88"/>
      <c r="F43" s="80">
        <f t="shared" si="5"/>
        <v>0</v>
      </c>
      <c r="G43" s="80"/>
      <c r="H43" s="80"/>
      <c r="I43" s="80">
        <f t="shared" si="6"/>
        <v>0</v>
      </c>
      <c r="J43" s="80"/>
      <c r="K43" s="80"/>
      <c r="L43" s="132">
        <v>0</v>
      </c>
      <c r="M43" s="43"/>
      <c r="O43" s="1"/>
      <c r="P43" s="217" t="s">
        <v>119</v>
      </c>
      <c r="Q43" s="217"/>
      <c r="R43" s="222">
        <v>275</v>
      </c>
      <c r="S43" s="21"/>
    </row>
    <row r="44" spans="2:19" ht="17.399999999999999" x14ac:dyDescent="0.3">
      <c r="B44" s="42"/>
      <c r="C44" s="88"/>
      <c r="D44" s="88"/>
      <c r="E44" s="227" t="s">
        <v>104</v>
      </c>
      <c r="F44" s="225">
        <f t="shared" si="5"/>
        <v>0</v>
      </c>
      <c r="G44" s="225"/>
      <c r="H44" s="228" t="s">
        <v>99</v>
      </c>
      <c r="I44" s="225">
        <f t="shared" si="6"/>
        <v>0</v>
      </c>
      <c r="J44" s="225"/>
      <c r="K44" s="226" t="s">
        <v>104</v>
      </c>
      <c r="L44" s="135">
        <v>0</v>
      </c>
      <c r="M44" s="43"/>
      <c r="N44" s="52"/>
      <c r="P44" s="217" t="s">
        <v>120</v>
      </c>
      <c r="Q44" s="217"/>
      <c r="R44" s="222" t="s">
        <v>121</v>
      </c>
      <c r="S44" s="14"/>
    </row>
    <row r="45" spans="2:19" ht="14.4" x14ac:dyDescent="0.3">
      <c r="B45" s="42"/>
      <c r="C45" s="105" t="s">
        <v>122</v>
      </c>
      <c r="D45" s="88"/>
      <c r="E45" s="88"/>
      <c r="F45" s="80">
        <f>SUM(F40:F44)</f>
        <v>4947</v>
      </c>
      <c r="G45" s="80"/>
      <c r="H45" s="80"/>
      <c r="I45" s="80">
        <f>SUM(I40:I44)</f>
        <v>4947.3000000000011</v>
      </c>
      <c r="J45" s="80"/>
      <c r="K45" s="80"/>
      <c r="L45" s="80">
        <f>SUM(L40:L44)</f>
        <v>10000</v>
      </c>
      <c r="M45" s="43"/>
      <c r="P45" s="217" t="s">
        <v>123</v>
      </c>
      <c r="Q45" s="217"/>
      <c r="R45" s="223" t="s">
        <v>124</v>
      </c>
      <c r="S45" s="14"/>
    </row>
    <row r="46" spans="2:19" x14ac:dyDescent="0.3">
      <c r="B46" s="42"/>
      <c r="C46" s="105" t="s">
        <v>110</v>
      </c>
      <c r="D46" s="88"/>
      <c r="E46" s="133" t="s">
        <v>108</v>
      </c>
      <c r="F46" s="103">
        <f>F34</f>
        <v>30218</v>
      </c>
      <c r="G46" s="80"/>
      <c r="H46" s="103" t="s">
        <v>108</v>
      </c>
      <c r="I46" s="103">
        <f>I34</f>
        <v>30717</v>
      </c>
      <c r="J46" s="80"/>
      <c r="K46" s="103" t="s">
        <v>108</v>
      </c>
      <c r="L46" s="103">
        <f>L34</f>
        <v>60935</v>
      </c>
      <c r="M46" s="43"/>
      <c r="S46" s="14"/>
    </row>
    <row r="47" spans="2:19" x14ac:dyDescent="0.3">
      <c r="B47" s="42"/>
      <c r="C47" s="90" t="s">
        <v>125</v>
      </c>
      <c r="D47" s="88"/>
      <c r="E47" s="88"/>
      <c r="F47" s="78">
        <f>F46-F45</f>
        <v>25271</v>
      </c>
      <c r="G47" s="79"/>
      <c r="H47" s="79"/>
      <c r="I47" s="78">
        <f>I46-I45</f>
        <v>25769.699999999997</v>
      </c>
      <c r="J47" s="79"/>
      <c r="K47" s="79"/>
      <c r="L47" s="78">
        <f>L46-L45</f>
        <v>50935</v>
      </c>
      <c r="M47" s="43"/>
      <c r="S47" s="14"/>
    </row>
    <row r="48" spans="2:19" x14ac:dyDescent="0.3">
      <c r="B48" s="44"/>
      <c r="C48" s="144"/>
      <c r="D48" s="145"/>
      <c r="E48" s="145"/>
      <c r="F48" s="146"/>
      <c r="G48" s="146"/>
      <c r="H48" s="146"/>
      <c r="I48" s="146"/>
      <c r="J48" s="146"/>
      <c r="K48" s="146"/>
      <c r="L48" s="146"/>
      <c r="M48" s="45"/>
    </row>
    <row r="49" spans="2:19" x14ac:dyDescent="0.3">
      <c r="B49" s="39"/>
      <c r="C49" s="147"/>
      <c r="D49" s="148"/>
      <c r="E49" s="148"/>
      <c r="F49" s="149"/>
      <c r="G49" s="149"/>
      <c r="H49" s="149"/>
      <c r="I49" s="149"/>
      <c r="J49" s="149"/>
      <c r="K49" s="149"/>
      <c r="L49" s="149"/>
      <c r="M49" s="40"/>
    </row>
    <row r="50" spans="2:19" s="52" customFormat="1" ht="18.75" customHeight="1" x14ac:dyDescent="0.3">
      <c r="B50" s="53"/>
      <c r="C50" s="244" t="s">
        <v>126</v>
      </c>
      <c r="D50" s="245"/>
      <c r="E50" s="245"/>
      <c r="F50" s="245"/>
      <c r="G50" s="245"/>
      <c r="H50" s="245"/>
      <c r="I50" s="245"/>
      <c r="J50" s="245"/>
      <c r="K50" s="245"/>
      <c r="L50" s="245"/>
      <c r="M50" s="54"/>
      <c r="N50" s="37"/>
      <c r="O50" s="37"/>
      <c r="P50" s="108"/>
      <c r="Q50" s="77"/>
      <c r="R50" s="109"/>
      <c r="S50" s="68"/>
    </row>
    <row r="51" spans="2:19" ht="16.2" thickBot="1" x14ac:dyDescent="0.35">
      <c r="B51" s="44"/>
      <c r="C51" s="150"/>
      <c r="D51" s="151"/>
      <c r="E51" s="151"/>
      <c r="F51" s="152"/>
      <c r="G51" s="152"/>
      <c r="H51" s="152"/>
      <c r="I51" s="152"/>
      <c r="J51" s="152"/>
      <c r="K51" s="152"/>
      <c r="L51" s="152"/>
      <c r="M51" s="45"/>
    </row>
    <row r="52" spans="2:19" x14ac:dyDescent="0.3">
      <c r="B52" s="39"/>
      <c r="C52" s="153"/>
      <c r="D52" s="95"/>
      <c r="E52" s="95"/>
      <c r="F52" s="97"/>
      <c r="G52" s="97"/>
      <c r="H52" s="97"/>
      <c r="I52" s="97"/>
      <c r="J52" s="97"/>
      <c r="K52" s="97"/>
      <c r="L52" s="97"/>
      <c r="M52" s="40"/>
    </row>
    <row r="53" spans="2:19" ht="21" x14ac:dyDescent="0.4">
      <c r="B53" s="42"/>
      <c r="C53" s="238" t="s">
        <v>127</v>
      </c>
      <c r="D53" s="238"/>
      <c r="E53" s="238"/>
      <c r="F53" s="238"/>
      <c r="G53" s="238"/>
      <c r="H53" s="238"/>
      <c r="I53" s="238"/>
      <c r="J53" s="238"/>
      <c r="K53" s="238"/>
      <c r="L53" s="238"/>
      <c r="M53" s="43"/>
    </row>
    <row r="54" spans="2:19" ht="26.25" customHeight="1" x14ac:dyDescent="0.3">
      <c r="B54" s="42"/>
      <c r="C54" s="239" t="s">
        <v>128</v>
      </c>
      <c r="D54" s="239"/>
      <c r="E54" s="239"/>
      <c r="F54" s="239"/>
      <c r="G54" s="239"/>
      <c r="H54" s="239"/>
      <c r="I54" s="239"/>
      <c r="J54" s="239"/>
      <c r="K54" s="239"/>
      <c r="L54" s="239"/>
      <c r="M54" s="43"/>
    </row>
    <row r="55" spans="2:19" ht="17.25" customHeight="1" thickBot="1" x14ac:dyDescent="0.35">
      <c r="B55" s="42"/>
      <c r="C55" s="136" t="s">
        <v>129</v>
      </c>
      <c r="D55" s="137"/>
      <c r="E55" s="98"/>
      <c r="F55" s="78" t="s">
        <v>130</v>
      </c>
      <c r="G55" s="79"/>
      <c r="H55" s="79"/>
      <c r="I55" s="78" t="s">
        <v>131</v>
      </c>
      <c r="J55" s="79"/>
      <c r="K55" s="79"/>
      <c r="L55" s="79"/>
      <c r="M55" s="43"/>
    </row>
    <row r="56" spans="2:19" ht="18" customHeight="1" thickTop="1" thickBot="1" x14ac:dyDescent="0.35">
      <c r="B56" s="42"/>
      <c r="C56" s="99" t="s">
        <v>132</v>
      </c>
      <c r="D56" s="98"/>
      <c r="E56" s="98"/>
      <c r="F56" s="81">
        <v>1800</v>
      </c>
      <c r="G56" s="80"/>
      <c r="H56" s="80"/>
      <c r="I56" s="80">
        <f>F56*9</f>
        <v>16200</v>
      </c>
      <c r="J56" s="80"/>
      <c r="K56" s="80"/>
      <c r="L56" s="80"/>
      <c r="M56" s="43"/>
    </row>
    <row r="57" spans="2:19" ht="18" customHeight="1" thickTop="1" thickBot="1" x14ac:dyDescent="0.35">
      <c r="B57" s="42"/>
      <c r="C57" s="99" t="s">
        <v>133</v>
      </c>
      <c r="D57" s="98"/>
      <c r="E57" s="98"/>
      <c r="F57" s="81">
        <v>1800</v>
      </c>
      <c r="G57" s="80"/>
      <c r="H57" s="80"/>
      <c r="I57" s="80">
        <f>F57*3</f>
        <v>5400</v>
      </c>
      <c r="J57" s="80"/>
      <c r="K57" s="80"/>
      <c r="L57" s="80"/>
      <c r="M57" s="43"/>
    </row>
    <row r="58" spans="2:19" ht="18" customHeight="1" thickTop="1" thickBot="1" x14ac:dyDescent="0.35">
      <c r="B58" s="42"/>
      <c r="C58" s="99" t="s">
        <v>134</v>
      </c>
      <c r="D58" s="98"/>
      <c r="E58" s="98"/>
      <c r="F58" s="81">
        <v>25</v>
      </c>
      <c r="G58" s="80"/>
      <c r="H58" s="80"/>
      <c r="I58" s="80">
        <f t="shared" ref="I58:I64" si="7">F58*9</f>
        <v>225</v>
      </c>
      <c r="J58" s="80"/>
      <c r="K58" s="80"/>
      <c r="L58" s="80"/>
      <c r="M58" s="43"/>
    </row>
    <row r="59" spans="2:19" ht="16.8" thickTop="1" thickBot="1" x14ac:dyDescent="0.35">
      <c r="B59" s="42"/>
      <c r="C59" s="99" t="s">
        <v>135</v>
      </c>
      <c r="D59" s="98"/>
      <c r="E59" s="98"/>
      <c r="F59" s="81">
        <v>0</v>
      </c>
      <c r="G59" s="80"/>
      <c r="H59" s="80"/>
      <c r="I59" s="80">
        <f t="shared" si="7"/>
        <v>0</v>
      </c>
      <c r="J59" s="80"/>
      <c r="K59" s="80"/>
      <c r="L59" s="80"/>
      <c r="M59" s="43"/>
    </row>
    <row r="60" spans="2:19" ht="16.8" thickTop="1" thickBot="1" x14ac:dyDescent="0.35">
      <c r="B60" s="42"/>
      <c r="C60" s="99" t="s">
        <v>136</v>
      </c>
      <c r="D60" s="98"/>
      <c r="E60" s="98"/>
      <c r="F60" s="81">
        <v>0</v>
      </c>
      <c r="G60" s="80"/>
      <c r="H60" s="80"/>
      <c r="I60" s="80">
        <f t="shared" si="7"/>
        <v>0</v>
      </c>
      <c r="J60" s="80"/>
      <c r="K60" s="80"/>
      <c r="L60" s="80"/>
      <c r="M60" s="43"/>
    </row>
    <row r="61" spans="2:19" ht="16.8" thickTop="1" thickBot="1" x14ac:dyDescent="0.35">
      <c r="B61" s="42"/>
      <c r="C61" s="99" t="s">
        <v>137</v>
      </c>
      <c r="D61" s="98"/>
      <c r="E61" s="98"/>
      <c r="F61" s="81">
        <v>0</v>
      </c>
      <c r="G61" s="80"/>
      <c r="H61" s="80"/>
      <c r="I61" s="80">
        <f t="shared" si="7"/>
        <v>0</v>
      </c>
      <c r="J61" s="80"/>
      <c r="K61" s="80"/>
      <c r="L61" s="80"/>
      <c r="M61" s="43"/>
    </row>
    <row r="62" spans="2:19" ht="16.8" thickTop="1" thickBot="1" x14ac:dyDescent="0.35">
      <c r="B62" s="42"/>
      <c r="C62" s="99" t="s">
        <v>138</v>
      </c>
      <c r="D62" s="98"/>
      <c r="E62" s="98"/>
      <c r="F62" s="81">
        <v>0</v>
      </c>
      <c r="G62" s="80"/>
      <c r="H62" s="80"/>
      <c r="I62" s="80">
        <f t="shared" si="7"/>
        <v>0</v>
      </c>
      <c r="J62" s="80"/>
      <c r="K62" s="80"/>
      <c r="L62" s="80"/>
      <c r="M62" s="43"/>
    </row>
    <row r="63" spans="2:19" ht="19.2" thickTop="1" thickBot="1" x14ac:dyDescent="0.4">
      <c r="B63" s="42"/>
      <c r="C63" s="99" t="s">
        <v>139</v>
      </c>
      <c r="D63" s="98"/>
      <c r="E63" s="98"/>
      <c r="F63" s="81">
        <v>0</v>
      </c>
      <c r="G63" s="80"/>
      <c r="H63" s="80"/>
      <c r="I63" s="80">
        <f t="shared" si="7"/>
        <v>0</v>
      </c>
      <c r="J63" s="80"/>
      <c r="K63" s="80"/>
      <c r="L63" s="80"/>
      <c r="M63" s="43"/>
      <c r="P63" s="126"/>
    </row>
    <row r="64" spans="2:19" ht="19.2" thickTop="1" thickBot="1" x14ac:dyDescent="0.4">
      <c r="B64" s="42"/>
      <c r="C64" s="99" t="s">
        <v>140</v>
      </c>
      <c r="D64" s="98"/>
      <c r="E64" s="98"/>
      <c r="F64" s="81">
        <v>0</v>
      </c>
      <c r="G64" s="80"/>
      <c r="H64" s="80"/>
      <c r="I64" s="80">
        <f t="shared" si="7"/>
        <v>0</v>
      </c>
      <c r="J64" s="80"/>
      <c r="K64" s="80"/>
      <c r="L64" s="80"/>
      <c r="M64" s="43"/>
      <c r="P64" s="126"/>
      <c r="Q64" s="127"/>
    </row>
    <row r="65" spans="2:19" ht="19.2" thickTop="1" thickBot="1" x14ac:dyDescent="0.4">
      <c r="B65" s="42"/>
      <c r="C65" s="136" t="s">
        <v>141</v>
      </c>
      <c r="D65" s="137"/>
      <c r="E65" s="98"/>
      <c r="F65" s="138"/>
      <c r="G65" s="80"/>
      <c r="H65" s="80"/>
      <c r="I65" s="138"/>
      <c r="J65" s="80"/>
      <c r="K65" s="80"/>
      <c r="L65" s="80"/>
      <c r="M65" s="43"/>
      <c r="O65" s="55"/>
      <c r="P65" s="126"/>
      <c r="Q65" s="127"/>
    </row>
    <row r="66" spans="2:19" ht="19.2" thickTop="1" thickBot="1" x14ac:dyDescent="0.4">
      <c r="B66" s="42"/>
      <c r="C66" s="99" t="s">
        <v>142</v>
      </c>
      <c r="D66" s="98"/>
      <c r="E66" s="98"/>
      <c r="F66" s="81">
        <v>0</v>
      </c>
      <c r="G66" s="80"/>
      <c r="H66" s="80"/>
      <c r="I66" s="80">
        <f>F66*9</f>
        <v>0</v>
      </c>
      <c r="J66" s="80"/>
      <c r="K66" s="80"/>
      <c r="L66" s="80"/>
      <c r="M66" s="43"/>
      <c r="O66" s="55"/>
      <c r="Q66" s="127"/>
    </row>
    <row r="67" spans="2:19" ht="18.600000000000001" thickTop="1" thickBot="1" x14ac:dyDescent="0.35">
      <c r="B67" s="42"/>
      <c r="C67" s="99" t="s">
        <v>143</v>
      </c>
      <c r="D67" s="98"/>
      <c r="E67" s="98"/>
      <c r="F67" s="81">
        <v>0</v>
      </c>
      <c r="G67" s="80"/>
      <c r="H67" s="80"/>
      <c r="I67" s="80">
        <f t="shared" ref="I67:I69" si="8">F67*9</f>
        <v>0</v>
      </c>
      <c r="J67" s="80"/>
      <c r="K67" s="80"/>
      <c r="L67" s="80"/>
      <c r="M67" s="43"/>
      <c r="O67" s="55"/>
    </row>
    <row r="68" spans="2:19" ht="18.600000000000001" thickTop="1" thickBot="1" x14ac:dyDescent="0.35">
      <c r="B68" s="42"/>
      <c r="C68" s="99" t="s">
        <v>144</v>
      </c>
      <c r="D68" s="98"/>
      <c r="E68" s="98"/>
      <c r="F68" s="81">
        <v>0</v>
      </c>
      <c r="G68" s="80"/>
      <c r="H68" s="80"/>
      <c r="I68" s="80">
        <f t="shared" si="8"/>
        <v>0</v>
      </c>
      <c r="J68" s="80"/>
      <c r="K68" s="80"/>
      <c r="L68" s="80"/>
      <c r="M68" s="43"/>
      <c r="N68" s="55"/>
    </row>
    <row r="69" spans="2:19" ht="18.600000000000001" thickTop="1" thickBot="1" x14ac:dyDescent="0.35">
      <c r="B69" s="42"/>
      <c r="C69" s="99" t="s">
        <v>145</v>
      </c>
      <c r="D69" s="98"/>
      <c r="E69" s="98"/>
      <c r="F69" s="81">
        <v>0</v>
      </c>
      <c r="G69" s="80"/>
      <c r="H69" s="80"/>
      <c r="I69" s="80">
        <f t="shared" si="8"/>
        <v>0</v>
      </c>
      <c r="J69" s="80"/>
      <c r="K69" s="80"/>
      <c r="L69" s="80"/>
      <c r="M69" s="43"/>
      <c r="N69" s="55"/>
      <c r="S69" s="71"/>
    </row>
    <row r="70" spans="2:19" ht="18.600000000000001" thickTop="1" thickBot="1" x14ac:dyDescent="0.35">
      <c r="B70" s="42"/>
      <c r="C70" s="136" t="s">
        <v>146</v>
      </c>
      <c r="D70" s="137"/>
      <c r="E70" s="98"/>
      <c r="F70" s="138"/>
      <c r="G70" s="80"/>
      <c r="H70" s="80"/>
      <c r="I70" s="138"/>
      <c r="J70" s="80"/>
      <c r="K70" s="80"/>
      <c r="L70" s="80"/>
      <c r="M70" s="43"/>
      <c r="N70" s="55"/>
      <c r="S70" s="71"/>
    </row>
    <row r="71" spans="2:19" ht="18.600000000000001" thickTop="1" thickBot="1" x14ac:dyDescent="0.35">
      <c r="B71" s="42"/>
      <c r="C71" s="99" t="s">
        <v>147</v>
      </c>
      <c r="D71" s="98"/>
      <c r="E71" s="98"/>
      <c r="F71" s="81">
        <v>0</v>
      </c>
      <c r="G71" s="80"/>
      <c r="H71" s="80"/>
      <c r="I71" s="80">
        <f>F71*9</f>
        <v>0</v>
      </c>
      <c r="J71" s="80"/>
      <c r="K71" s="80"/>
      <c r="L71" s="80"/>
      <c r="M71" s="43"/>
      <c r="S71" s="71"/>
    </row>
    <row r="72" spans="2:19" ht="16.8" thickTop="1" thickBot="1" x14ac:dyDescent="0.35">
      <c r="B72" s="42"/>
      <c r="C72" s="99" t="s">
        <v>148</v>
      </c>
      <c r="D72" s="98"/>
      <c r="E72" s="98"/>
      <c r="F72" s="81">
        <v>0</v>
      </c>
      <c r="G72" s="80"/>
      <c r="H72" s="80"/>
      <c r="I72" s="80">
        <f t="shared" ref="I72:I73" si="9">F72*9</f>
        <v>0</v>
      </c>
      <c r="J72" s="80"/>
      <c r="K72" s="80"/>
      <c r="L72" s="80"/>
      <c r="M72" s="43"/>
    </row>
    <row r="73" spans="2:19" ht="16.8" thickTop="1" thickBot="1" x14ac:dyDescent="0.35">
      <c r="B73" s="42"/>
      <c r="C73" s="99" t="s">
        <v>149</v>
      </c>
      <c r="D73" s="98"/>
      <c r="E73" s="98"/>
      <c r="F73" s="81">
        <v>0</v>
      </c>
      <c r="G73" s="80"/>
      <c r="H73" s="80"/>
      <c r="I73" s="80">
        <f t="shared" si="9"/>
        <v>0</v>
      </c>
      <c r="J73" s="80"/>
      <c r="K73" s="80"/>
      <c r="L73" s="80"/>
      <c r="M73" s="43"/>
    </row>
    <row r="74" spans="2:19" s="55" customFormat="1" ht="18" thickTop="1" x14ac:dyDescent="0.3">
      <c r="B74" s="56"/>
      <c r="C74" s="90" t="s">
        <v>150</v>
      </c>
      <c r="D74" s="98"/>
      <c r="E74" s="98"/>
      <c r="F74" s="78">
        <f>SUM(F56:F73)-F57</f>
        <v>1825</v>
      </c>
      <c r="G74" s="79"/>
      <c r="H74" s="79"/>
      <c r="I74" s="78">
        <f>SUM(I56:I73)-I57</f>
        <v>16425</v>
      </c>
      <c r="J74" s="79"/>
      <c r="K74" s="79"/>
      <c r="L74" s="79"/>
      <c r="M74" s="57"/>
      <c r="N74" s="37"/>
      <c r="O74" s="37"/>
      <c r="P74" s="108"/>
      <c r="Q74" s="77"/>
      <c r="R74" s="109"/>
      <c r="S74" s="68"/>
    </row>
    <row r="75" spans="2:19" s="55" customFormat="1" ht="18" thickBot="1" x14ac:dyDescent="0.35">
      <c r="B75" s="58"/>
      <c r="C75" s="139"/>
      <c r="D75" s="140"/>
      <c r="E75" s="140"/>
      <c r="F75" s="141"/>
      <c r="G75" s="142"/>
      <c r="H75" s="142"/>
      <c r="I75" s="141"/>
      <c r="J75" s="154"/>
      <c r="K75" s="154"/>
      <c r="L75" s="154"/>
      <c r="M75" s="59"/>
      <c r="N75" s="37"/>
      <c r="O75" s="37"/>
      <c r="P75" s="108"/>
      <c r="Q75" s="77"/>
      <c r="R75" s="109"/>
      <c r="S75" s="68"/>
    </row>
    <row r="76" spans="2:19" s="55" customFormat="1" ht="17.399999999999999" x14ac:dyDescent="0.3">
      <c r="B76" s="60"/>
      <c r="C76" s="155"/>
      <c r="D76" s="156"/>
      <c r="E76" s="156"/>
      <c r="F76" s="157"/>
      <c r="G76" s="157"/>
      <c r="H76" s="157"/>
      <c r="I76" s="157"/>
      <c r="J76" s="157"/>
      <c r="K76" s="157"/>
      <c r="L76" s="157"/>
      <c r="M76" s="61"/>
      <c r="N76" s="37"/>
      <c r="O76" s="37"/>
      <c r="P76" s="108"/>
      <c r="Q76" s="77"/>
      <c r="R76" s="109"/>
      <c r="S76" s="68"/>
    </row>
    <row r="77" spans="2:19" ht="18" x14ac:dyDescent="0.3">
      <c r="B77" s="42"/>
      <c r="C77" s="240" t="s">
        <v>151</v>
      </c>
      <c r="D77" s="240"/>
      <c r="E77" s="240"/>
      <c r="F77" s="240"/>
      <c r="G77" s="240"/>
      <c r="H77" s="240"/>
      <c r="I77" s="240"/>
      <c r="J77" s="240"/>
      <c r="K77" s="240"/>
      <c r="L77" s="240"/>
      <c r="M77" s="43"/>
    </row>
    <row r="78" spans="2:19" ht="18.600000000000001" thickBot="1" x14ac:dyDescent="0.35">
      <c r="B78" s="44"/>
      <c r="C78" s="158"/>
      <c r="D78" s="158"/>
      <c r="E78" s="158"/>
      <c r="F78" s="158"/>
      <c r="G78" s="158"/>
      <c r="H78" s="158"/>
      <c r="I78" s="158"/>
      <c r="J78" s="158"/>
      <c r="K78" s="158"/>
      <c r="L78" s="158"/>
      <c r="M78" s="45"/>
      <c r="P78" s="128"/>
    </row>
    <row r="79" spans="2:19" ht="18" x14ac:dyDescent="0.3">
      <c r="B79" s="39"/>
      <c r="C79" s="159"/>
      <c r="D79" s="159"/>
      <c r="E79" s="159"/>
      <c r="F79" s="159"/>
      <c r="G79" s="159"/>
      <c r="H79" s="159"/>
      <c r="I79" s="159"/>
      <c r="J79" s="159"/>
      <c r="K79" s="159"/>
      <c r="L79" s="159"/>
      <c r="M79" s="40"/>
    </row>
    <row r="80" spans="2:19" ht="18" x14ac:dyDescent="0.35">
      <c r="B80" s="42"/>
      <c r="C80" s="241" t="s">
        <v>152</v>
      </c>
      <c r="D80" s="241"/>
      <c r="E80" s="241"/>
      <c r="F80" s="241"/>
      <c r="G80" s="241"/>
      <c r="H80" s="241"/>
      <c r="I80" s="241"/>
      <c r="J80" s="241"/>
      <c r="K80" s="241"/>
      <c r="L80" s="241"/>
      <c r="M80" s="43"/>
    </row>
    <row r="81" spans="2:18" ht="18" x14ac:dyDescent="0.35">
      <c r="B81" s="48"/>
      <c r="C81" s="160"/>
      <c r="D81" s="160"/>
      <c r="E81" s="160"/>
      <c r="F81" s="160"/>
      <c r="G81" s="161"/>
      <c r="H81" s="161"/>
      <c r="I81" s="161"/>
      <c r="J81" s="161"/>
      <c r="K81" s="161"/>
      <c r="L81" s="161"/>
      <c r="M81" s="43"/>
    </row>
    <row r="82" spans="2:18" ht="18.600000000000001" thickBot="1" x14ac:dyDescent="0.4">
      <c r="B82" s="48"/>
      <c r="C82" s="162"/>
      <c r="D82" s="162"/>
      <c r="E82" s="162"/>
      <c r="F82" s="163" t="s">
        <v>153</v>
      </c>
      <c r="G82" s="164"/>
      <c r="H82" s="164"/>
      <c r="I82" s="164"/>
      <c r="J82" s="164"/>
      <c r="K82" s="164"/>
      <c r="L82" s="164"/>
      <c r="M82" s="43"/>
    </row>
    <row r="83" spans="2:18" ht="16.8" thickTop="1" thickBot="1" x14ac:dyDescent="0.35">
      <c r="B83" s="48"/>
      <c r="C83" s="88" t="s">
        <v>154</v>
      </c>
      <c r="D83" s="88"/>
      <c r="E83" s="88"/>
      <c r="F83" s="81">
        <v>0</v>
      </c>
      <c r="G83" s="165"/>
      <c r="H83" s="165"/>
      <c r="I83" s="165"/>
      <c r="J83" s="165"/>
      <c r="K83" s="165"/>
      <c r="L83" s="165"/>
      <c r="M83" s="43"/>
      <c r="N83" s="62"/>
    </row>
    <row r="84" spans="2:18" ht="16.8" thickTop="1" thickBot="1" x14ac:dyDescent="0.35">
      <c r="B84" s="48"/>
      <c r="C84" s="88" t="s">
        <v>155</v>
      </c>
      <c r="D84" s="88"/>
      <c r="E84" s="88"/>
      <c r="F84" s="81">
        <v>0</v>
      </c>
      <c r="G84" s="165"/>
      <c r="H84" s="165"/>
      <c r="I84" s="165"/>
      <c r="J84" s="165"/>
      <c r="K84" s="165"/>
      <c r="L84" s="165"/>
      <c r="M84" s="43"/>
    </row>
    <row r="85" spans="2:18" ht="16.8" thickTop="1" thickBot="1" x14ac:dyDescent="0.35">
      <c r="B85" s="48"/>
      <c r="C85" s="88" t="s">
        <v>156</v>
      </c>
      <c r="D85" s="88"/>
      <c r="E85" s="88"/>
      <c r="F85" s="135">
        <v>0</v>
      </c>
      <c r="G85" s="165"/>
      <c r="H85" s="165"/>
      <c r="I85" s="165"/>
      <c r="J85" s="165"/>
      <c r="K85" s="165"/>
      <c r="L85" s="165"/>
      <c r="M85" s="43"/>
    </row>
    <row r="86" spans="2:18" x14ac:dyDescent="0.3">
      <c r="B86" s="48"/>
      <c r="C86" s="90" t="s">
        <v>157</v>
      </c>
      <c r="D86" s="88"/>
      <c r="E86" s="88"/>
      <c r="F86" s="78">
        <f>SUM(F83:F85)</f>
        <v>0</v>
      </c>
      <c r="G86" s="165"/>
      <c r="H86" s="165"/>
      <c r="I86" s="165"/>
      <c r="J86" s="165"/>
      <c r="K86" s="165"/>
      <c r="L86" s="165"/>
      <c r="M86" s="43"/>
    </row>
    <row r="87" spans="2:18" ht="16.2" thickBot="1" x14ac:dyDescent="0.35">
      <c r="B87" s="50"/>
      <c r="C87" s="144"/>
      <c r="D87" s="145"/>
      <c r="E87" s="145"/>
      <c r="F87" s="146"/>
      <c r="G87" s="166"/>
      <c r="H87" s="166"/>
      <c r="I87" s="166"/>
      <c r="J87" s="166"/>
      <c r="K87" s="166"/>
      <c r="L87" s="166"/>
      <c r="M87" s="45"/>
    </row>
    <row r="88" spans="2:18" x14ac:dyDescent="0.3">
      <c r="B88" s="39"/>
      <c r="C88" s="167"/>
      <c r="D88" s="95"/>
      <c r="E88" s="95"/>
      <c r="F88" s="97"/>
      <c r="G88" s="168"/>
      <c r="H88" s="168"/>
      <c r="I88" s="168"/>
      <c r="J88" s="168"/>
      <c r="K88" s="168"/>
      <c r="L88" s="168"/>
      <c r="M88" s="40"/>
    </row>
    <row r="89" spans="2:18" ht="18" x14ac:dyDescent="0.35">
      <c r="B89" s="42"/>
      <c r="C89" s="241" t="s">
        <v>158</v>
      </c>
      <c r="D89" s="241"/>
      <c r="E89" s="241"/>
      <c r="F89" s="241"/>
      <c r="G89" s="241"/>
      <c r="H89" s="241"/>
      <c r="I89" s="241"/>
      <c r="J89" s="241"/>
      <c r="K89" s="241"/>
      <c r="L89" s="241"/>
      <c r="M89" s="43"/>
    </row>
    <row r="90" spans="2:18" ht="16.2" thickBot="1" x14ac:dyDescent="0.35">
      <c r="B90" s="42"/>
      <c r="C90" s="163" t="s">
        <v>159</v>
      </c>
      <c r="D90" s="98"/>
      <c r="E90" s="98"/>
      <c r="F90" s="78" t="s">
        <v>130</v>
      </c>
      <c r="G90" s="79"/>
      <c r="H90" s="79"/>
      <c r="I90" s="78" t="s">
        <v>131</v>
      </c>
      <c r="J90" s="169"/>
      <c r="K90" s="169"/>
      <c r="L90" s="169"/>
      <c r="M90" s="43"/>
    </row>
    <row r="91" spans="2:18" ht="16.8" thickTop="1" thickBot="1" x14ac:dyDescent="0.35">
      <c r="B91" s="42"/>
      <c r="C91" s="99" t="s">
        <v>160</v>
      </c>
      <c r="D91" s="88"/>
      <c r="E91" s="88"/>
      <c r="F91" s="81">
        <v>0</v>
      </c>
      <c r="G91" s="80"/>
      <c r="H91" s="80"/>
      <c r="I91" s="80">
        <f>F91*9</f>
        <v>0</v>
      </c>
      <c r="J91" s="165"/>
      <c r="K91" s="165"/>
      <c r="L91" s="165"/>
      <c r="M91" s="43"/>
    </row>
    <row r="92" spans="2:18" ht="16.8" thickTop="1" thickBot="1" x14ac:dyDescent="0.35">
      <c r="B92" s="42"/>
      <c r="C92" s="99" t="s">
        <v>161</v>
      </c>
      <c r="D92" s="88"/>
      <c r="E92" s="88"/>
      <c r="F92" s="81">
        <v>0</v>
      </c>
      <c r="G92" s="80"/>
      <c r="H92" s="80"/>
      <c r="I92" s="80">
        <f t="shared" ref="I92:I103" si="10">F92*9</f>
        <v>0</v>
      </c>
      <c r="J92" s="165"/>
      <c r="K92" s="165"/>
      <c r="L92" s="165"/>
      <c r="M92" s="43"/>
    </row>
    <row r="93" spans="2:18" ht="16.8" thickTop="1" thickBot="1" x14ac:dyDescent="0.35">
      <c r="B93" s="42"/>
      <c r="C93" s="99" t="s">
        <v>162</v>
      </c>
      <c r="D93" s="88"/>
      <c r="E93" s="88"/>
      <c r="F93" s="81">
        <v>0</v>
      </c>
      <c r="G93" s="80"/>
      <c r="H93" s="80"/>
      <c r="I93" s="80">
        <f t="shared" si="10"/>
        <v>0</v>
      </c>
      <c r="J93" s="165"/>
      <c r="K93" s="165"/>
      <c r="L93" s="165"/>
      <c r="M93" s="43"/>
    </row>
    <row r="94" spans="2:18" ht="16.8" thickTop="1" thickBot="1" x14ac:dyDescent="0.35">
      <c r="B94" s="42"/>
      <c r="C94" s="99" t="s">
        <v>163</v>
      </c>
      <c r="D94" s="88"/>
      <c r="E94" s="88"/>
      <c r="F94" s="81">
        <v>0</v>
      </c>
      <c r="G94" s="80"/>
      <c r="H94" s="80"/>
      <c r="I94" s="80">
        <f t="shared" si="10"/>
        <v>0</v>
      </c>
      <c r="J94" s="165"/>
      <c r="K94" s="165"/>
      <c r="L94" s="165"/>
      <c r="M94" s="43"/>
    </row>
    <row r="95" spans="2:18" ht="16.8" thickTop="1" thickBot="1" x14ac:dyDescent="0.35">
      <c r="B95" s="42"/>
      <c r="C95" s="99" t="s">
        <v>164</v>
      </c>
      <c r="D95" s="88"/>
      <c r="E95" s="88"/>
      <c r="F95" s="81">
        <v>0</v>
      </c>
      <c r="G95" s="80"/>
      <c r="H95" s="80"/>
      <c r="I95" s="80">
        <f t="shared" si="10"/>
        <v>0</v>
      </c>
      <c r="J95" s="165"/>
      <c r="K95" s="165"/>
      <c r="L95" s="165"/>
      <c r="M95" s="43"/>
      <c r="P95" s="129"/>
    </row>
    <row r="96" spans="2:18" ht="16.8" thickTop="1" thickBot="1" x14ac:dyDescent="0.35">
      <c r="B96" s="42"/>
      <c r="C96" s="99" t="s">
        <v>165</v>
      </c>
      <c r="D96" s="88"/>
      <c r="E96" s="88"/>
      <c r="F96" s="81">
        <v>0</v>
      </c>
      <c r="G96" s="80"/>
      <c r="H96" s="80"/>
      <c r="I96" s="80">
        <f t="shared" si="10"/>
        <v>0</v>
      </c>
      <c r="J96" s="165"/>
      <c r="K96" s="165"/>
      <c r="L96" s="165"/>
      <c r="M96" s="43"/>
      <c r="P96" s="129"/>
      <c r="Q96" s="130"/>
      <c r="R96" s="131"/>
    </row>
    <row r="97" spans="2:19" ht="16.8" thickTop="1" thickBot="1" x14ac:dyDescent="0.35">
      <c r="B97" s="42"/>
      <c r="C97" s="99" t="s">
        <v>166</v>
      </c>
      <c r="D97" s="88"/>
      <c r="E97" s="88"/>
      <c r="F97" s="81">
        <v>0</v>
      </c>
      <c r="G97" s="80"/>
      <c r="H97" s="80"/>
      <c r="I97" s="80">
        <f t="shared" si="10"/>
        <v>0</v>
      </c>
      <c r="J97" s="165"/>
      <c r="K97" s="165"/>
      <c r="L97" s="165"/>
      <c r="M97" s="43"/>
      <c r="O97" s="63"/>
      <c r="Q97" s="130"/>
      <c r="R97" s="131"/>
    </row>
    <row r="98" spans="2:19" ht="16.8" thickTop="1" thickBot="1" x14ac:dyDescent="0.35">
      <c r="B98" s="42"/>
      <c r="C98" s="99" t="s">
        <v>167</v>
      </c>
      <c r="D98" s="98"/>
      <c r="E98" s="98"/>
      <c r="F98" s="81">
        <v>0</v>
      </c>
      <c r="G98" s="80"/>
      <c r="H98" s="80"/>
      <c r="I98" s="80">
        <f t="shared" si="10"/>
        <v>0</v>
      </c>
      <c r="J98" s="165"/>
      <c r="K98" s="165"/>
      <c r="L98" s="165"/>
      <c r="M98" s="43"/>
      <c r="O98" s="63"/>
    </row>
    <row r="99" spans="2:19" ht="16.8" thickTop="1" thickBot="1" x14ac:dyDescent="0.35">
      <c r="B99" s="42"/>
      <c r="C99" s="99" t="s">
        <v>168</v>
      </c>
      <c r="D99" s="88"/>
      <c r="E99" s="88"/>
      <c r="F99" s="81">
        <v>0</v>
      </c>
      <c r="G99" s="80"/>
      <c r="H99" s="80"/>
      <c r="I99" s="80">
        <f t="shared" si="10"/>
        <v>0</v>
      </c>
      <c r="J99" s="165"/>
      <c r="K99" s="165"/>
      <c r="L99" s="165"/>
      <c r="M99" s="43"/>
    </row>
    <row r="100" spans="2:19" ht="16.8" thickTop="1" thickBot="1" x14ac:dyDescent="0.35">
      <c r="B100" s="42"/>
      <c r="C100" s="99" t="s">
        <v>169</v>
      </c>
      <c r="D100" s="88"/>
      <c r="E100" s="88"/>
      <c r="F100" s="81">
        <v>0</v>
      </c>
      <c r="G100" s="80"/>
      <c r="H100" s="80"/>
      <c r="I100" s="80">
        <f t="shared" si="10"/>
        <v>0</v>
      </c>
      <c r="J100" s="165"/>
      <c r="K100" s="165"/>
      <c r="L100" s="165"/>
      <c r="M100" s="43"/>
      <c r="N100" s="63"/>
    </row>
    <row r="101" spans="2:19" ht="16.8" thickTop="1" thickBot="1" x14ac:dyDescent="0.35">
      <c r="B101" s="42"/>
      <c r="C101" s="99" t="s">
        <v>170</v>
      </c>
      <c r="D101" s="88"/>
      <c r="E101" s="88"/>
      <c r="F101" s="81">
        <v>0</v>
      </c>
      <c r="G101" s="80"/>
      <c r="H101" s="80"/>
      <c r="I101" s="80">
        <f t="shared" si="10"/>
        <v>0</v>
      </c>
      <c r="J101" s="165"/>
      <c r="K101" s="165"/>
      <c r="L101" s="165"/>
      <c r="M101" s="43"/>
      <c r="N101" s="63"/>
    </row>
    <row r="102" spans="2:19" ht="16.8" thickTop="1" thickBot="1" x14ac:dyDescent="0.35">
      <c r="B102" s="42"/>
      <c r="C102" s="99" t="s">
        <v>171</v>
      </c>
      <c r="D102" s="88"/>
      <c r="E102" s="88"/>
      <c r="F102" s="81">
        <v>0</v>
      </c>
      <c r="G102" s="80"/>
      <c r="H102" s="80"/>
      <c r="I102" s="80">
        <f t="shared" si="10"/>
        <v>0</v>
      </c>
      <c r="J102" s="165"/>
      <c r="K102" s="165"/>
      <c r="L102" s="165"/>
      <c r="M102" s="43"/>
      <c r="N102" s="63"/>
      <c r="S102" s="69"/>
    </row>
    <row r="103" spans="2:19" ht="16.8" thickTop="1" thickBot="1" x14ac:dyDescent="0.35">
      <c r="B103" s="42"/>
      <c r="C103" s="99" t="s">
        <v>156</v>
      </c>
      <c r="D103" s="88"/>
      <c r="E103" s="88"/>
      <c r="F103" s="135">
        <v>0</v>
      </c>
      <c r="G103" s="80"/>
      <c r="H103" s="80"/>
      <c r="I103" s="80">
        <f t="shared" si="10"/>
        <v>0</v>
      </c>
      <c r="J103" s="165"/>
      <c r="K103" s="165"/>
      <c r="L103" s="165"/>
      <c r="M103" s="43"/>
      <c r="S103" s="69"/>
    </row>
    <row r="104" spans="2:19" x14ac:dyDescent="0.3">
      <c r="B104" s="42"/>
      <c r="C104" s="90" t="s">
        <v>172</v>
      </c>
      <c r="D104" s="88"/>
      <c r="E104" s="88"/>
      <c r="F104" s="78">
        <f>SUM(F91:F103)</f>
        <v>0</v>
      </c>
      <c r="G104" s="79"/>
      <c r="H104" s="79"/>
      <c r="I104" s="78">
        <f>SUM(I91:I103)</f>
        <v>0</v>
      </c>
      <c r="J104" s="165"/>
      <c r="K104" s="165"/>
      <c r="L104" s="165"/>
      <c r="M104" s="43"/>
    </row>
    <row r="105" spans="2:19" ht="16.2" thickBot="1" x14ac:dyDescent="0.35">
      <c r="B105" s="44"/>
      <c r="C105" s="170"/>
      <c r="D105" s="92"/>
      <c r="E105" s="92"/>
      <c r="F105" s="93"/>
      <c r="G105" s="93"/>
      <c r="H105" s="93"/>
      <c r="I105" s="93"/>
      <c r="J105" s="166"/>
      <c r="K105" s="166"/>
      <c r="L105" s="166"/>
      <c r="M105" s="45"/>
    </row>
    <row r="106" spans="2:19" x14ac:dyDescent="0.3">
      <c r="B106" s="39"/>
      <c r="C106" s="171"/>
      <c r="D106" s="95"/>
      <c r="E106" s="95"/>
      <c r="F106" s="97"/>
      <c r="G106" s="97"/>
      <c r="H106" s="97"/>
      <c r="I106" s="97"/>
      <c r="J106" s="168"/>
      <c r="K106" s="168"/>
      <c r="L106" s="168"/>
      <c r="M106" s="40"/>
    </row>
    <row r="107" spans="2:19" s="63" customFormat="1" ht="18" x14ac:dyDescent="0.3">
      <c r="B107" s="64"/>
      <c r="C107" s="242" t="s">
        <v>173</v>
      </c>
      <c r="D107" s="242"/>
      <c r="E107" s="242"/>
      <c r="F107" s="242"/>
      <c r="G107" s="242"/>
      <c r="H107" s="242"/>
      <c r="I107" s="242"/>
      <c r="J107" s="242"/>
      <c r="K107" s="242"/>
      <c r="L107" s="242"/>
      <c r="M107" s="65"/>
      <c r="N107" s="37"/>
      <c r="O107" s="37"/>
      <c r="P107" s="108"/>
      <c r="Q107" s="77"/>
      <c r="R107" s="109"/>
      <c r="S107" s="68"/>
    </row>
    <row r="108" spans="2:19" s="63" customFormat="1" ht="18" x14ac:dyDescent="0.3">
      <c r="B108" s="64"/>
      <c r="C108" s="172"/>
      <c r="D108" s="172"/>
      <c r="E108" s="172"/>
      <c r="F108" s="172"/>
      <c r="G108" s="172"/>
      <c r="H108" s="172"/>
      <c r="I108" s="172"/>
      <c r="J108" s="172"/>
      <c r="K108" s="172"/>
      <c r="L108" s="172"/>
      <c r="M108" s="65"/>
      <c r="N108" s="37"/>
      <c r="O108" s="37"/>
      <c r="P108" s="108"/>
      <c r="Q108" s="77"/>
      <c r="R108" s="109"/>
      <c r="S108" s="68"/>
    </row>
    <row r="109" spans="2:19" x14ac:dyDescent="0.3">
      <c r="B109" s="42"/>
      <c r="C109" s="130"/>
      <c r="D109" s="173"/>
      <c r="E109" s="173"/>
      <c r="F109" s="174" t="s">
        <v>49</v>
      </c>
      <c r="G109" s="175"/>
      <c r="H109" s="175"/>
      <c r="I109" s="174" t="s">
        <v>51</v>
      </c>
      <c r="J109" s="176"/>
      <c r="K109" s="176"/>
      <c r="L109" s="174" t="s">
        <v>82</v>
      </c>
      <c r="M109" s="43"/>
    </row>
    <row r="110" spans="2:19" x14ac:dyDescent="0.3">
      <c r="B110" s="42"/>
      <c r="C110" s="177" t="s">
        <v>174</v>
      </c>
      <c r="D110" s="88"/>
      <c r="E110" s="88"/>
      <c r="F110" s="80">
        <f>F47</f>
        <v>25271</v>
      </c>
      <c r="G110" s="80"/>
      <c r="H110" s="80"/>
      <c r="I110" s="80">
        <f>I47</f>
        <v>25769.699999999997</v>
      </c>
      <c r="J110" s="80"/>
      <c r="K110" s="80"/>
      <c r="L110" s="80">
        <f>L47</f>
        <v>50935</v>
      </c>
      <c r="M110" s="43"/>
    </row>
    <row r="111" spans="2:19" ht="16.2" thickBot="1" x14ac:dyDescent="0.35">
      <c r="B111" s="42"/>
      <c r="C111" s="177" t="s">
        <v>175</v>
      </c>
      <c r="D111" s="88"/>
      <c r="E111" s="133" t="s">
        <v>104</v>
      </c>
      <c r="F111" s="103">
        <f>ROUND(L111/9*5,0)</f>
        <v>9125</v>
      </c>
      <c r="G111" s="80"/>
      <c r="H111" s="103" t="s">
        <v>104</v>
      </c>
      <c r="I111" s="103">
        <f>L111-F111</f>
        <v>7300</v>
      </c>
      <c r="J111" s="80"/>
      <c r="K111" s="103" t="s">
        <v>104</v>
      </c>
      <c r="L111" s="107">
        <f>I74+F86+I104</f>
        <v>16425</v>
      </c>
      <c r="M111" s="43"/>
    </row>
    <row r="112" spans="2:19" s="190" customFormat="1" ht="21" x14ac:dyDescent="0.4">
      <c r="B112" s="182"/>
      <c r="C112" s="183" t="s">
        <v>176</v>
      </c>
      <c r="D112" s="184"/>
      <c r="E112" s="184"/>
      <c r="F112" s="185">
        <f>SUM(F110:F111)</f>
        <v>34396</v>
      </c>
      <c r="G112" s="186"/>
      <c r="H112" s="186"/>
      <c r="I112" s="185">
        <f>SUM(I110:I111)</f>
        <v>33069.699999999997</v>
      </c>
      <c r="J112" s="187"/>
      <c r="K112" s="187"/>
      <c r="L112" s="188">
        <f>IF((SUM(L110:L111)&lt;=0),0,(SUM(L110:L111)))</f>
        <v>67360</v>
      </c>
      <c r="M112" s="189"/>
      <c r="O112" s="37"/>
      <c r="P112" s="108"/>
      <c r="Q112" s="77"/>
      <c r="R112" s="109"/>
      <c r="S112" s="193"/>
    </row>
    <row r="113" spans="2:20" ht="21" x14ac:dyDescent="0.4">
      <c r="B113" s="42"/>
      <c r="C113" s="105"/>
      <c r="D113" s="88"/>
      <c r="E113" s="88"/>
      <c r="F113" s="79"/>
      <c r="G113" s="79"/>
      <c r="H113" s="79"/>
      <c r="I113" s="79"/>
      <c r="J113" s="80"/>
      <c r="K113" s="80"/>
      <c r="L113" s="79"/>
      <c r="M113" s="66"/>
      <c r="O113" s="190"/>
      <c r="P113" s="191"/>
    </row>
    <row r="114" spans="2:20" s="55" customFormat="1" ht="20.399999999999999" x14ac:dyDescent="0.35">
      <c r="B114" s="56"/>
      <c r="C114" s="243" t="s">
        <v>177</v>
      </c>
      <c r="D114" s="243"/>
      <c r="E114" s="243"/>
      <c r="F114" s="243"/>
      <c r="G114" s="243"/>
      <c r="H114" s="243"/>
      <c r="I114" s="243"/>
      <c r="J114" s="243"/>
      <c r="K114" s="243"/>
      <c r="L114" s="199">
        <f>ROUND(R37-L45,0)</f>
        <v>58086</v>
      </c>
      <c r="M114" s="57"/>
      <c r="O114" s="37"/>
      <c r="P114" s="108"/>
      <c r="Q114" s="77"/>
      <c r="R114" s="109"/>
      <c r="S114" s="193"/>
      <c r="T114" s="37"/>
    </row>
    <row r="115" spans="2:20" s="55" customFormat="1" ht="18" x14ac:dyDescent="0.35">
      <c r="B115" s="56"/>
      <c r="C115" s="243" t="s">
        <v>178</v>
      </c>
      <c r="D115" s="243"/>
      <c r="E115" s="243"/>
      <c r="F115" s="243"/>
      <c r="G115" s="243"/>
      <c r="H115" s="243"/>
      <c r="I115" s="243"/>
      <c r="J115" s="243"/>
      <c r="K115" s="243"/>
      <c r="L115" s="199">
        <f>ROUND(R38-L45,0)</f>
        <v>80136</v>
      </c>
      <c r="M115" s="57"/>
      <c r="O115" s="37"/>
      <c r="P115" s="108"/>
      <c r="Q115" s="77"/>
      <c r="R115" s="109"/>
      <c r="S115" s="68"/>
    </row>
    <row r="116" spans="2:20" ht="18" x14ac:dyDescent="0.35">
      <c r="B116" s="42"/>
      <c r="C116" s="178"/>
      <c r="D116" s="88"/>
      <c r="E116" s="88"/>
      <c r="F116" s="79"/>
      <c r="G116" s="79"/>
      <c r="H116" s="79"/>
      <c r="I116" s="79"/>
      <c r="J116" s="79"/>
      <c r="K116" s="79"/>
      <c r="L116" s="79"/>
      <c r="M116" s="43"/>
      <c r="O116" s="55"/>
      <c r="P116" s="126"/>
      <c r="Q116" s="127"/>
      <c r="R116" s="127"/>
    </row>
    <row r="117" spans="2:20" ht="60" customHeight="1" x14ac:dyDescent="0.35">
      <c r="B117" s="44"/>
      <c r="C117" s="237" t="s">
        <v>179</v>
      </c>
      <c r="D117" s="237"/>
      <c r="E117" s="237"/>
      <c r="F117" s="237"/>
      <c r="G117" s="237"/>
      <c r="H117" s="237"/>
      <c r="I117" s="237"/>
      <c r="J117" s="237"/>
      <c r="K117" s="237"/>
      <c r="L117" s="237"/>
      <c r="M117" s="45"/>
      <c r="Q117" s="127"/>
      <c r="R117" s="127"/>
    </row>
  </sheetData>
  <sheetProtection algorithmName="SHA-512" hashValue="C0dkNu5f57HeVeBiNU13gUuLQeKwEGQD0USTE4IqM/f5bponGhkJY4Ub7dJkpyFHY8GJLXAf1d7sO6FY7/sRHQ==" saltValue="BI9LrhkhX9YgYMKOv5NKfQ==" spinCount="100000" sheet="1" objects="1" scenarios="1"/>
  <protectedRanges>
    <protectedRange sqref="L21:L23" name="Range11"/>
    <protectedRange sqref="F31 I31" name="Range3"/>
    <protectedRange sqref="L30" name="Range2"/>
    <protectedRange sqref="L9:L14" name="Range1"/>
    <protectedRange sqref="L40:L44" name="Range5"/>
    <protectedRange sqref="F98 F56:F64 F66:F69 F71:F73" name="Range6"/>
    <protectedRange sqref="F83:F85 F91:F103" name="Range9"/>
    <protectedRange sqref="F91:F103" name="Range10"/>
  </protectedRanges>
  <mergeCells count="28">
    <mergeCell ref="B1:M1"/>
    <mergeCell ref="C2:L2"/>
    <mergeCell ref="C3:L3"/>
    <mergeCell ref="C4:L4"/>
    <mergeCell ref="C6:L6"/>
    <mergeCell ref="C50:L50"/>
    <mergeCell ref="R10:S10"/>
    <mergeCell ref="R11:S11"/>
    <mergeCell ref="O13:P13"/>
    <mergeCell ref="C18:L18"/>
    <mergeCell ref="C27:L27"/>
    <mergeCell ref="C28:L28"/>
    <mergeCell ref="O22:P22"/>
    <mergeCell ref="C37:L37"/>
    <mergeCell ref="C38:L38"/>
    <mergeCell ref="O32:P32"/>
    <mergeCell ref="R14:S14"/>
    <mergeCell ref="O40:P40"/>
    <mergeCell ref="O35:P35"/>
    <mergeCell ref="C117:L117"/>
    <mergeCell ref="C53:L53"/>
    <mergeCell ref="C54:L54"/>
    <mergeCell ref="C77:L77"/>
    <mergeCell ref="C80:L80"/>
    <mergeCell ref="C89:L89"/>
    <mergeCell ref="C107:L107"/>
    <mergeCell ref="C114:K114"/>
    <mergeCell ref="C115:K115"/>
  </mergeCells>
  <conditionalFormatting sqref="F47 I47 L47">
    <cfRule type="cellIs" dxfId="10" priority="2" operator="greaterThan">
      <formula>0</formula>
    </cfRule>
    <cfRule type="cellIs" dxfId="9" priority="10" operator="lessThan">
      <formula>0</formula>
    </cfRule>
  </conditionalFormatting>
  <conditionalFormatting sqref="L112">
    <cfRule type="cellIs" dxfId="8" priority="1" operator="equal">
      <formula>0</formula>
    </cfRule>
    <cfRule type="cellIs" dxfId="7" priority="3" operator="lessThan">
      <formula>0</formula>
    </cfRule>
    <cfRule type="cellIs" dxfId="6" priority="4" operator="greaterThan">
      <formula>0</formula>
    </cfRule>
    <cfRule type="cellIs" dxfId="5" priority="7" operator="lessThan">
      <formula>$L$112</formula>
    </cfRule>
    <cfRule type="cellIs" dxfId="4" priority="8" operator="lessThan">
      <formula>$L$112</formula>
    </cfRule>
    <cfRule type="cellIs" dxfId="3" priority="9" operator="greaterThan">
      <formula>0</formula>
    </cfRule>
  </conditionalFormatting>
  <hyperlinks>
    <hyperlink ref="R45" r:id="rId1" xr:uid="{5B51172B-D2A9-43BE-A99E-06F853688E45}"/>
  </hyperlinks>
  <pageMargins left="0.5" right="0.5" top="0.5" bottom="0.5" header="0.3" footer="0.3"/>
  <pageSetup scale="33"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8880EF-89F0-4466-A2DD-4A386872324C}">
  <sheetPr>
    <pageSetUpPr fitToPage="1"/>
  </sheetPr>
  <dimension ref="B1:T118"/>
  <sheetViews>
    <sheetView showGridLines="0" showRuler="0" showWhiteSpace="0" topLeftCell="B1" zoomScaleNormal="100" workbookViewId="0">
      <selection activeCell="L9" sqref="L9"/>
    </sheetView>
  </sheetViews>
  <sheetFormatPr defaultColWidth="9.109375" defaultRowHeight="15.6" x14ac:dyDescent="0.3"/>
  <cols>
    <col min="1" max="1" width="9.109375" style="37"/>
    <col min="2" max="2" width="6.44140625" style="37" customWidth="1"/>
    <col min="3" max="3" width="60.33203125" style="37" customWidth="1"/>
    <col min="4" max="4" width="2" style="37" customWidth="1"/>
    <col min="5" max="5" width="3.44140625" style="37" bestFit="1" customWidth="1"/>
    <col min="6" max="6" width="22.33203125" style="38" customWidth="1"/>
    <col min="7" max="7" width="2" style="38" customWidth="1"/>
    <col min="8" max="8" width="3.44140625" style="38" bestFit="1" customWidth="1"/>
    <col min="9" max="9" width="22.33203125" style="38" bestFit="1" customWidth="1"/>
    <col min="10" max="10" width="1.88671875" style="38" customWidth="1"/>
    <col min="11" max="11" width="3.44140625" style="38" bestFit="1" customWidth="1"/>
    <col min="12" max="12" width="22.33203125" style="38" customWidth="1"/>
    <col min="13" max="13" width="11.109375" style="37" customWidth="1"/>
    <col min="14" max="14" width="9.109375" style="37"/>
    <col min="15" max="15" width="9.109375" style="37" customWidth="1"/>
    <col min="16" max="16" width="54.44140625" style="108" customWidth="1"/>
    <col min="17" max="17" width="8" style="77" bestFit="1" customWidth="1"/>
    <col min="18" max="18" width="16.44140625" style="109" bestFit="1" customWidth="1"/>
    <col min="19" max="19" width="9.109375" style="68"/>
    <col min="20" max="16384" width="9.109375" style="37"/>
  </cols>
  <sheetData>
    <row r="1" spans="2:19" x14ac:dyDescent="0.3">
      <c r="B1" s="256"/>
      <c r="C1" s="256"/>
      <c r="D1" s="256"/>
      <c r="E1" s="256"/>
      <c r="F1" s="256"/>
      <c r="G1" s="256"/>
      <c r="H1" s="256"/>
      <c r="I1" s="256"/>
      <c r="J1" s="256"/>
      <c r="K1" s="256"/>
      <c r="L1" s="256"/>
      <c r="M1" s="256"/>
    </row>
    <row r="2" spans="2:19" ht="23.4" x14ac:dyDescent="0.45">
      <c r="B2" s="67"/>
      <c r="C2" s="257" t="s">
        <v>73</v>
      </c>
      <c r="D2" s="257"/>
      <c r="E2" s="257"/>
      <c r="F2" s="257"/>
      <c r="G2" s="257"/>
      <c r="H2" s="257"/>
      <c r="I2" s="257"/>
      <c r="J2" s="257"/>
      <c r="K2" s="257"/>
      <c r="L2" s="257"/>
      <c r="M2" s="67"/>
      <c r="P2" s="108" t="s">
        <v>74</v>
      </c>
    </row>
    <row r="3" spans="2:19" ht="23.4" x14ac:dyDescent="0.45">
      <c r="B3" s="67"/>
      <c r="C3" s="257" t="s">
        <v>180</v>
      </c>
      <c r="D3" s="257"/>
      <c r="E3" s="257"/>
      <c r="F3" s="257"/>
      <c r="G3" s="257"/>
      <c r="H3" s="257"/>
      <c r="I3" s="257"/>
      <c r="J3" s="257"/>
      <c r="K3" s="257"/>
      <c r="L3" s="257"/>
      <c r="M3" s="67"/>
    </row>
    <row r="4" spans="2:19" ht="44.25" customHeight="1" thickBot="1" x14ac:dyDescent="0.35">
      <c r="C4" s="258" t="s">
        <v>181</v>
      </c>
      <c r="D4" s="258"/>
      <c r="E4" s="258"/>
      <c r="F4" s="258"/>
      <c r="G4" s="258"/>
      <c r="H4" s="258"/>
      <c r="I4" s="258"/>
      <c r="J4" s="258"/>
      <c r="K4" s="258"/>
      <c r="L4" s="258"/>
    </row>
    <row r="5" spans="2:19" ht="21" x14ac:dyDescent="0.4">
      <c r="B5" s="39"/>
      <c r="C5" s="143"/>
      <c r="D5" s="143"/>
      <c r="E5" s="143"/>
      <c r="F5" s="143"/>
      <c r="G5" s="143"/>
      <c r="H5" s="143"/>
      <c r="I5" s="143"/>
      <c r="J5" s="143"/>
      <c r="K5" s="143"/>
      <c r="L5" s="143"/>
      <c r="M5" s="40"/>
      <c r="O5" s="41"/>
      <c r="P5" s="110" t="s">
        <v>77</v>
      </c>
      <c r="Q5" s="111"/>
      <c r="R5" s="112"/>
      <c r="S5" s="70"/>
    </row>
    <row r="6" spans="2:19" ht="21" x14ac:dyDescent="0.4">
      <c r="B6" s="42"/>
      <c r="C6" s="249" t="s">
        <v>78</v>
      </c>
      <c r="D6" s="249"/>
      <c r="E6" s="249"/>
      <c r="F6" s="249"/>
      <c r="G6" s="249"/>
      <c r="H6" s="249"/>
      <c r="I6" s="249"/>
      <c r="J6" s="249"/>
      <c r="K6" s="249"/>
      <c r="L6" s="249"/>
      <c r="M6" s="43"/>
      <c r="O6" s="8"/>
      <c r="P6" s="202" t="s">
        <v>49</v>
      </c>
      <c r="Q6" s="202" t="s">
        <v>79</v>
      </c>
      <c r="R6" s="203">
        <v>46265</v>
      </c>
      <c r="S6" s="22"/>
    </row>
    <row r="7" spans="2:19" ht="18" x14ac:dyDescent="0.35">
      <c r="B7" s="42"/>
      <c r="C7" s="75"/>
      <c r="D7" s="75"/>
      <c r="E7" s="75"/>
      <c r="F7" s="75"/>
      <c r="G7" s="75"/>
      <c r="H7" s="75"/>
      <c r="I7" s="75"/>
      <c r="J7" s="75"/>
      <c r="K7" s="75"/>
      <c r="L7" s="75"/>
      <c r="M7" s="43"/>
      <c r="O7" s="1"/>
      <c r="P7" s="200"/>
      <c r="Q7" s="202" t="s">
        <v>80</v>
      </c>
      <c r="R7" s="203">
        <v>46374</v>
      </c>
      <c r="S7" s="204"/>
    </row>
    <row r="8" spans="2:19" x14ac:dyDescent="0.3">
      <c r="B8" s="42"/>
      <c r="C8" s="76" t="s">
        <v>81</v>
      </c>
      <c r="D8" s="77"/>
      <c r="E8" s="77"/>
      <c r="F8" s="78" t="s">
        <v>49</v>
      </c>
      <c r="G8" s="79"/>
      <c r="H8" s="79"/>
      <c r="I8" s="78" t="s">
        <v>51</v>
      </c>
      <c r="J8" s="79"/>
      <c r="K8" s="79"/>
      <c r="L8" s="78" t="s">
        <v>82</v>
      </c>
      <c r="M8" s="43"/>
      <c r="O8" s="1"/>
      <c r="P8" s="202" t="s">
        <v>51</v>
      </c>
      <c r="Q8" s="115" t="s">
        <v>79</v>
      </c>
      <c r="R8" s="116">
        <v>46398</v>
      </c>
      <c r="S8" s="204"/>
    </row>
    <row r="9" spans="2:19" x14ac:dyDescent="0.3">
      <c r="B9" s="42"/>
      <c r="C9" s="77" t="s">
        <v>83</v>
      </c>
      <c r="D9" s="77"/>
      <c r="E9" s="77"/>
      <c r="F9" s="80">
        <f>ROUND(L9/2,0)</f>
        <v>19688</v>
      </c>
      <c r="G9" s="80"/>
      <c r="H9" s="80"/>
      <c r="I9" s="80">
        <f>L9-F9</f>
        <v>19687</v>
      </c>
      <c r="J9" s="80"/>
      <c r="K9" s="80"/>
      <c r="L9" s="81">
        <v>39375</v>
      </c>
      <c r="M9" s="43"/>
      <c r="O9" s="1"/>
      <c r="P9" s="200"/>
      <c r="Q9" s="202" t="s">
        <v>80</v>
      </c>
      <c r="R9" s="205">
        <v>46514</v>
      </c>
      <c r="S9" s="13"/>
    </row>
    <row r="10" spans="2:19" ht="14.4" x14ac:dyDescent="0.3">
      <c r="B10" s="42"/>
      <c r="C10" s="213" t="s">
        <v>182</v>
      </c>
      <c r="D10" s="77"/>
      <c r="E10" s="77"/>
      <c r="F10" s="80">
        <f t="shared" ref="F10:F14" si="0">ROUND(L10/2,0)</f>
        <v>0</v>
      </c>
      <c r="G10" s="80"/>
      <c r="H10" s="80"/>
      <c r="I10" s="80">
        <f t="shared" ref="I10:I14" si="1">L10-F10</f>
        <v>0</v>
      </c>
      <c r="J10" s="80"/>
      <c r="K10" s="80"/>
      <c r="L10" s="81">
        <v>0</v>
      </c>
      <c r="M10" s="43"/>
      <c r="O10" s="1"/>
      <c r="R10" s="269" t="s">
        <v>85</v>
      </c>
      <c r="S10" s="269"/>
    </row>
    <row r="11" spans="2:19" ht="14.4" x14ac:dyDescent="0.3">
      <c r="B11" s="42"/>
      <c r="C11" s="77" t="s">
        <v>86</v>
      </c>
      <c r="D11" s="77"/>
      <c r="E11" s="77"/>
      <c r="F11" s="80">
        <f t="shared" si="0"/>
        <v>0</v>
      </c>
      <c r="G11" s="80"/>
      <c r="H11" s="80"/>
      <c r="I11" s="80">
        <f t="shared" si="1"/>
        <v>0</v>
      </c>
      <c r="J11" s="80"/>
      <c r="K11" s="80"/>
      <c r="L11" s="81">
        <v>0</v>
      </c>
      <c r="M11" s="43"/>
      <c r="O11" s="1"/>
      <c r="P11" s="202"/>
      <c r="Q11" s="115"/>
      <c r="R11" s="268" t="s">
        <v>54</v>
      </c>
      <c r="S11" s="268"/>
    </row>
    <row r="12" spans="2:19" x14ac:dyDescent="0.3">
      <c r="B12" s="42"/>
      <c r="C12" s="77" t="s">
        <v>87</v>
      </c>
      <c r="D12" s="77"/>
      <c r="E12" s="77"/>
      <c r="F12" s="80">
        <f t="shared" si="0"/>
        <v>0</v>
      </c>
      <c r="G12" s="80"/>
      <c r="H12" s="80"/>
      <c r="I12" s="80">
        <f t="shared" si="1"/>
        <v>0</v>
      </c>
      <c r="J12" s="80"/>
      <c r="K12" s="80"/>
      <c r="L12" s="81">
        <v>0</v>
      </c>
      <c r="M12" s="43"/>
      <c r="O12" s="1"/>
      <c r="P12" s="202"/>
      <c r="Q12" s="115"/>
      <c r="R12" s="116"/>
      <c r="S12" s="13"/>
    </row>
    <row r="13" spans="2:19" x14ac:dyDescent="0.3">
      <c r="B13" s="42"/>
      <c r="C13" s="77" t="s">
        <v>88</v>
      </c>
      <c r="D13" s="77"/>
      <c r="E13" s="77"/>
      <c r="F13" s="80">
        <f t="shared" si="0"/>
        <v>0</v>
      </c>
      <c r="G13" s="80"/>
      <c r="H13" s="80"/>
      <c r="I13" s="80">
        <f t="shared" si="1"/>
        <v>0</v>
      </c>
      <c r="J13" s="80"/>
      <c r="K13" s="80"/>
      <c r="L13" s="81">
        <v>0</v>
      </c>
      <c r="M13" s="43"/>
      <c r="O13" s="248" t="s">
        <v>89</v>
      </c>
      <c r="P13" s="271"/>
      <c r="Q13" s="113"/>
      <c r="R13" s="272"/>
      <c r="S13" s="272"/>
    </row>
    <row r="14" spans="2:19" ht="15.6" customHeight="1" x14ac:dyDescent="0.3">
      <c r="B14" s="42"/>
      <c r="C14" s="77" t="s">
        <v>90</v>
      </c>
      <c r="D14" s="77"/>
      <c r="E14" s="77"/>
      <c r="F14" s="80">
        <f t="shared" si="0"/>
        <v>0</v>
      </c>
      <c r="G14" s="80"/>
      <c r="H14" s="80"/>
      <c r="I14" s="80">
        <f t="shared" si="1"/>
        <v>0</v>
      </c>
      <c r="J14" s="80"/>
      <c r="K14" s="80"/>
      <c r="L14" s="81">
        <v>0</v>
      </c>
      <c r="M14" s="43"/>
      <c r="O14" s="1"/>
      <c r="P14" s="207" t="s">
        <v>56</v>
      </c>
      <c r="Q14" s="113"/>
      <c r="R14" s="201"/>
      <c r="S14" s="206"/>
    </row>
    <row r="15" spans="2:19" x14ac:dyDescent="0.3">
      <c r="B15" s="42"/>
      <c r="C15" s="82" t="s">
        <v>91</v>
      </c>
      <c r="D15" s="77"/>
      <c r="E15" s="77"/>
      <c r="F15" s="78">
        <f>SUM(F9:F14)</f>
        <v>19688</v>
      </c>
      <c r="G15" s="79"/>
      <c r="H15" s="79"/>
      <c r="I15" s="78">
        <f>SUM(I9:I14)</f>
        <v>19687</v>
      </c>
      <c r="J15" s="79"/>
      <c r="K15" s="79"/>
      <c r="L15" s="78">
        <f>SUM(F15+I15)</f>
        <v>39375</v>
      </c>
      <c r="M15" s="43"/>
      <c r="O15" s="1"/>
      <c r="P15" s="115" t="s">
        <v>57</v>
      </c>
      <c r="Q15" s="113"/>
      <c r="R15" s="118">
        <v>39375</v>
      </c>
      <c r="S15" s="14"/>
    </row>
    <row r="16" spans="2:19" x14ac:dyDescent="0.3">
      <c r="B16" s="44"/>
      <c r="C16" s="83"/>
      <c r="D16" s="83"/>
      <c r="E16" s="83"/>
      <c r="F16" s="84"/>
      <c r="G16" s="84"/>
      <c r="H16" s="84"/>
      <c r="I16" s="84"/>
      <c r="J16" s="84"/>
      <c r="K16" s="84"/>
      <c r="L16" s="84"/>
      <c r="M16" s="45"/>
      <c r="O16" s="1"/>
      <c r="P16" s="115" t="s">
        <v>58</v>
      </c>
      <c r="Q16" s="113"/>
      <c r="R16" s="118">
        <v>61425</v>
      </c>
      <c r="S16" s="14"/>
    </row>
    <row r="17" spans="2:19" ht="15.75" customHeight="1" x14ac:dyDescent="0.3">
      <c r="B17" s="46"/>
      <c r="C17" s="85"/>
      <c r="D17" s="85"/>
      <c r="E17" s="85"/>
      <c r="F17" s="86"/>
      <c r="G17" s="86"/>
      <c r="H17" s="86"/>
      <c r="I17" s="86"/>
      <c r="J17" s="86"/>
      <c r="K17" s="86"/>
      <c r="L17" s="86"/>
      <c r="M17" s="47"/>
    </row>
    <row r="18" spans="2:19" ht="21" x14ac:dyDescent="0.4">
      <c r="B18" s="48"/>
      <c r="C18" s="249" t="s">
        <v>92</v>
      </c>
      <c r="D18" s="249"/>
      <c r="E18" s="249"/>
      <c r="F18" s="249"/>
      <c r="G18" s="249"/>
      <c r="H18" s="249"/>
      <c r="I18" s="249"/>
      <c r="J18" s="249"/>
      <c r="K18" s="249"/>
      <c r="L18" s="249"/>
      <c r="M18" s="49"/>
      <c r="P18" s="117" t="s">
        <v>59</v>
      </c>
      <c r="Q18" s="113"/>
      <c r="R18" s="119"/>
    </row>
    <row r="19" spans="2:19" ht="18" x14ac:dyDescent="0.35">
      <c r="B19" s="48"/>
      <c r="C19" s="75"/>
      <c r="D19" s="75"/>
      <c r="E19" s="75"/>
      <c r="F19" s="75"/>
      <c r="G19" s="75"/>
      <c r="H19" s="75"/>
      <c r="I19" s="75"/>
      <c r="J19" s="75"/>
      <c r="K19" s="75"/>
      <c r="L19" s="75"/>
      <c r="M19" s="49"/>
      <c r="P19" s="115" t="s">
        <v>183</v>
      </c>
      <c r="Q19" s="113"/>
      <c r="R19" s="119">
        <v>0</v>
      </c>
    </row>
    <row r="20" spans="2:19" x14ac:dyDescent="0.3">
      <c r="B20" s="48"/>
      <c r="C20" s="181" t="s">
        <v>94</v>
      </c>
      <c r="D20" s="87"/>
      <c r="E20" s="87"/>
      <c r="F20" s="78" t="s">
        <v>49</v>
      </c>
      <c r="G20" s="79"/>
      <c r="H20" s="79"/>
      <c r="I20" s="78" t="s">
        <v>51</v>
      </c>
      <c r="J20" s="79"/>
      <c r="K20" s="79"/>
      <c r="L20" s="78" t="s">
        <v>82</v>
      </c>
      <c r="M20" s="49"/>
    </row>
    <row r="21" spans="2:19" x14ac:dyDescent="0.3">
      <c r="B21" s="48"/>
      <c r="C21" s="88" t="s">
        <v>95</v>
      </c>
      <c r="D21" s="88"/>
      <c r="E21" s="89"/>
      <c r="F21" s="80">
        <f>ROUND(L21/2,0)</f>
        <v>0</v>
      </c>
      <c r="G21" s="80"/>
      <c r="H21" s="80"/>
      <c r="I21" s="80">
        <f>L21-F21</f>
        <v>0</v>
      </c>
      <c r="J21" s="80"/>
      <c r="K21" s="80"/>
      <c r="L21" s="81">
        <v>0</v>
      </c>
      <c r="M21" s="49"/>
      <c r="O21" s="1"/>
      <c r="P21" s="120" t="s">
        <v>93</v>
      </c>
      <c r="Q21" s="113"/>
      <c r="R21" s="119">
        <v>39375</v>
      </c>
      <c r="S21" s="14"/>
    </row>
    <row r="22" spans="2:19" x14ac:dyDescent="0.3">
      <c r="B22" s="48"/>
      <c r="C22" s="88" t="s">
        <v>96</v>
      </c>
      <c r="D22" s="88"/>
      <c r="E22" s="89"/>
      <c r="F22" s="80">
        <f t="shared" ref="F22:F23" si="2">ROUND(L22/2,0)</f>
        <v>0</v>
      </c>
      <c r="G22" s="80"/>
      <c r="H22" s="80"/>
      <c r="I22" s="80">
        <f t="shared" ref="I22:I23" si="3">L22-F22</f>
        <v>0</v>
      </c>
      <c r="J22" s="80"/>
      <c r="K22" s="80"/>
      <c r="L22" s="81">
        <v>0</v>
      </c>
      <c r="M22" s="49"/>
      <c r="O22" s="1"/>
      <c r="P22" s="120" t="s">
        <v>61</v>
      </c>
      <c r="Q22" s="113"/>
      <c r="R22" s="119">
        <v>61425</v>
      </c>
      <c r="S22" s="14"/>
    </row>
    <row r="23" spans="2:19" x14ac:dyDescent="0.3">
      <c r="B23" s="48"/>
      <c r="C23" s="88" t="s">
        <v>98</v>
      </c>
      <c r="D23" s="88"/>
      <c r="E23" s="224" t="s">
        <v>99</v>
      </c>
      <c r="F23" s="225">
        <f t="shared" si="2"/>
        <v>0</v>
      </c>
      <c r="G23" s="225"/>
      <c r="H23" s="225" t="s">
        <v>99</v>
      </c>
      <c r="I23" s="225">
        <f t="shared" si="3"/>
        <v>0</v>
      </c>
      <c r="J23" s="80"/>
      <c r="K23" s="226" t="s">
        <v>184</v>
      </c>
      <c r="L23" s="81">
        <v>0</v>
      </c>
      <c r="M23" s="49"/>
      <c r="O23" s="1"/>
      <c r="S23" s="14"/>
    </row>
    <row r="24" spans="2:19" x14ac:dyDescent="0.3">
      <c r="B24" s="48"/>
      <c r="C24" s="90" t="s">
        <v>100</v>
      </c>
      <c r="D24" s="88"/>
      <c r="E24" s="88"/>
      <c r="F24" s="78">
        <f>SUM(F21:F23)</f>
        <v>0</v>
      </c>
      <c r="G24" s="79"/>
      <c r="H24" s="79"/>
      <c r="I24" s="78">
        <f>SUM(I21:I23)</f>
        <v>0</v>
      </c>
      <c r="J24" s="79"/>
      <c r="K24" s="79"/>
      <c r="L24" s="78">
        <f>SUM(F24+I24)</f>
        <v>0</v>
      </c>
      <c r="M24" s="49"/>
      <c r="O24" s="248" t="s">
        <v>97</v>
      </c>
      <c r="P24" s="248"/>
      <c r="S24" s="14"/>
    </row>
    <row r="25" spans="2:19" x14ac:dyDescent="0.3">
      <c r="B25" s="50"/>
      <c r="C25" s="91"/>
      <c r="D25" s="92"/>
      <c r="E25" s="92"/>
      <c r="F25" s="93"/>
      <c r="G25" s="93"/>
      <c r="H25" s="93"/>
      <c r="I25" s="93"/>
      <c r="J25" s="93"/>
      <c r="K25" s="93"/>
      <c r="L25" s="93"/>
      <c r="M25" s="51"/>
      <c r="O25" s="1"/>
      <c r="P25" s="117" t="s">
        <v>185</v>
      </c>
      <c r="Q25" s="121"/>
      <c r="R25" s="123">
        <v>1405</v>
      </c>
      <c r="S25" s="14"/>
    </row>
    <row r="26" spans="2:19" x14ac:dyDescent="0.3">
      <c r="B26" s="39"/>
      <c r="C26" s="94"/>
      <c r="D26" s="95"/>
      <c r="E26" s="95"/>
      <c r="F26" s="96"/>
      <c r="G26" s="97"/>
      <c r="H26" s="97"/>
      <c r="I26" s="96"/>
      <c r="J26" s="97"/>
      <c r="K26" s="97"/>
      <c r="L26" s="96"/>
      <c r="M26" s="40"/>
      <c r="O26" s="1"/>
      <c r="P26" s="117" t="s">
        <v>64</v>
      </c>
      <c r="Q26" s="121"/>
      <c r="R26" s="124">
        <v>418</v>
      </c>
      <c r="S26" s="14"/>
    </row>
    <row r="27" spans="2:19" ht="21" x14ac:dyDescent="0.4">
      <c r="B27" s="42"/>
      <c r="C27" s="238" t="s">
        <v>101</v>
      </c>
      <c r="D27" s="250"/>
      <c r="E27" s="250"/>
      <c r="F27" s="250"/>
      <c r="G27" s="250"/>
      <c r="H27" s="250"/>
      <c r="I27" s="250"/>
      <c r="J27" s="250"/>
      <c r="K27" s="250"/>
      <c r="L27" s="250"/>
      <c r="M27" s="43"/>
      <c r="O27" s="1"/>
      <c r="P27" s="117" t="s">
        <v>65</v>
      </c>
      <c r="Q27" s="121"/>
      <c r="R27" s="124">
        <v>4535</v>
      </c>
      <c r="S27" s="14"/>
    </row>
    <row r="28" spans="2:19" x14ac:dyDescent="0.3">
      <c r="B28" s="42"/>
      <c r="C28" s="251" t="s">
        <v>102</v>
      </c>
      <c r="D28" s="251"/>
      <c r="E28" s="251"/>
      <c r="F28" s="251"/>
      <c r="G28" s="251"/>
      <c r="H28" s="251"/>
      <c r="I28" s="251"/>
      <c r="J28" s="251"/>
      <c r="K28" s="251"/>
      <c r="L28" s="251"/>
      <c r="M28" s="43"/>
      <c r="O28" s="1"/>
      <c r="P28" s="117" t="s">
        <v>66</v>
      </c>
      <c r="Q28" s="121"/>
      <c r="R28" s="124">
        <v>17360</v>
      </c>
      <c r="S28" s="14"/>
    </row>
    <row r="29" spans="2:19" x14ac:dyDescent="0.3">
      <c r="B29" s="48"/>
      <c r="C29" s="98"/>
      <c r="D29" s="98"/>
      <c r="E29" s="98"/>
      <c r="F29" s="78" t="s">
        <v>49</v>
      </c>
      <c r="G29" s="79"/>
      <c r="H29" s="79"/>
      <c r="I29" s="78" t="s">
        <v>51</v>
      </c>
      <c r="J29" s="79"/>
      <c r="K29" s="79"/>
      <c r="L29" s="78" t="s">
        <v>82</v>
      </c>
      <c r="M29" s="49"/>
      <c r="P29" s="117" t="s">
        <v>67</v>
      </c>
      <c r="Q29" s="121"/>
      <c r="R29" s="124">
        <v>4883</v>
      </c>
      <c r="S29" s="14"/>
    </row>
    <row r="30" spans="2:19" x14ac:dyDescent="0.3">
      <c r="B30" s="48"/>
      <c r="C30" s="99" t="s">
        <v>103</v>
      </c>
      <c r="D30" s="88"/>
      <c r="E30" s="88"/>
      <c r="F30" s="79">
        <f>IF(ISNUMBER(L30), L30, 0)</f>
        <v>500</v>
      </c>
      <c r="G30" s="79"/>
      <c r="H30" s="80"/>
      <c r="I30" s="79">
        <v>0</v>
      </c>
      <c r="J30" s="79"/>
      <c r="K30" s="79"/>
      <c r="L30" s="100">
        <v>500</v>
      </c>
      <c r="M30" s="49"/>
      <c r="O30" s="1"/>
      <c r="S30" s="14"/>
    </row>
    <row r="31" spans="2:19" ht="17.25" customHeight="1" x14ac:dyDescent="0.3">
      <c r="B31" s="48"/>
      <c r="C31" s="99" t="s">
        <v>101</v>
      </c>
      <c r="D31" s="88"/>
      <c r="E31" s="101" t="s">
        <v>104</v>
      </c>
      <c r="F31" s="229">
        <v>0</v>
      </c>
      <c r="G31" s="230"/>
      <c r="H31" s="225" t="s">
        <v>104</v>
      </c>
      <c r="I31" s="232">
        <v>0</v>
      </c>
      <c r="J31" s="79"/>
      <c r="K31" s="225" t="s">
        <v>184</v>
      </c>
      <c r="L31" s="231">
        <f>(F31+I31)</f>
        <v>0</v>
      </c>
      <c r="M31" s="49"/>
      <c r="P31" s="120" t="s">
        <v>68</v>
      </c>
      <c r="Q31" s="121"/>
      <c r="R31" s="125">
        <f ca="1">SUM(R25:R32)</f>
        <v>28601</v>
      </c>
      <c r="S31" s="14"/>
    </row>
    <row r="32" spans="2:19" x14ac:dyDescent="0.3">
      <c r="B32" s="48"/>
      <c r="C32" s="99" t="s">
        <v>105</v>
      </c>
      <c r="D32" s="88"/>
      <c r="E32" s="88"/>
      <c r="F32" s="78">
        <f>SUM(F30:F31)</f>
        <v>500</v>
      </c>
      <c r="G32" s="79"/>
      <c r="H32" s="80"/>
      <c r="I32" s="78">
        <f>SUM(I30:I31)</f>
        <v>0</v>
      </c>
      <c r="J32" s="79"/>
      <c r="K32" s="80"/>
      <c r="L32" s="78">
        <f>SUM(F32+I32)</f>
        <v>500</v>
      </c>
      <c r="M32" s="49"/>
      <c r="O32" s="1"/>
      <c r="P32" s="234"/>
      <c r="Q32" s="121"/>
      <c r="R32" s="125"/>
      <c r="S32" s="14"/>
    </row>
    <row r="33" spans="2:19" x14ac:dyDescent="0.3">
      <c r="B33" s="48"/>
      <c r="C33" s="105" t="s">
        <v>107</v>
      </c>
      <c r="D33" s="88"/>
      <c r="E33" s="227" t="s">
        <v>108</v>
      </c>
      <c r="F33" s="230">
        <f>F15+F24-F32</f>
        <v>19188</v>
      </c>
      <c r="G33" s="230"/>
      <c r="H33" s="225" t="s">
        <v>108</v>
      </c>
      <c r="I33" s="230">
        <f>I15+I24-I32</f>
        <v>19687</v>
      </c>
      <c r="J33" s="79"/>
      <c r="K33" s="225" t="s">
        <v>184</v>
      </c>
      <c r="L33" s="230">
        <f>L24+L15-L32</f>
        <v>38875</v>
      </c>
      <c r="M33" s="49"/>
      <c r="O33" s="252" t="s">
        <v>106</v>
      </c>
      <c r="P33" s="252"/>
      <c r="Q33" s="113"/>
      <c r="S33" s="14"/>
    </row>
    <row r="34" spans="2:19" ht="20.25" customHeight="1" x14ac:dyDescent="0.3">
      <c r="B34" s="48"/>
      <c r="C34" s="82" t="s">
        <v>110</v>
      </c>
      <c r="D34" s="88"/>
      <c r="E34" s="88"/>
      <c r="F34" s="78">
        <f>F15+F24-F32</f>
        <v>19188</v>
      </c>
      <c r="G34" s="79"/>
      <c r="H34" s="79"/>
      <c r="I34" s="78">
        <f t="shared" ref="I34:L34" si="4">I15+I24-I32</f>
        <v>19687</v>
      </c>
      <c r="J34" s="79"/>
      <c r="K34" s="79"/>
      <c r="L34" s="78">
        <f t="shared" si="4"/>
        <v>38875</v>
      </c>
      <c r="M34" s="49"/>
      <c r="O34" s="179" t="s">
        <v>186</v>
      </c>
      <c r="P34" s="212"/>
      <c r="Q34" s="113"/>
      <c r="S34" s="14"/>
    </row>
    <row r="35" spans="2:19" x14ac:dyDescent="0.3">
      <c r="B35" s="50"/>
      <c r="C35" s="91"/>
      <c r="D35" s="92"/>
      <c r="E35" s="92"/>
      <c r="F35" s="93"/>
      <c r="G35" s="93"/>
      <c r="H35" s="93"/>
      <c r="I35" s="93"/>
      <c r="J35" s="93"/>
      <c r="K35" s="93"/>
      <c r="L35" s="93"/>
      <c r="M35" s="51"/>
      <c r="O35" s="1"/>
      <c r="P35" s="121"/>
      <c r="Q35" s="121"/>
      <c r="R35" s="122"/>
      <c r="S35" s="21"/>
    </row>
    <row r="36" spans="2:19" x14ac:dyDescent="0.3">
      <c r="B36" s="39"/>
      <c r="C36" s="94"/>
      <c r="D36" s="95"/>
      <c r="E36" s="95"/>
      <c r="F36" s="96"/>
      <c r="G36" s="97"/>
      <c r="H36" s="97"/>
      <c r="I36" s="96"/>
      <c r="J36" s="97"/>
      <c r="K36" s="97"/>
      <c r="L36" s="96"/>
      <c r="M36" s="40"/>
      <c r="O36" s="252" t="s">
        <v>111</v>
      </c>
      <c r="P36" s="252"/>
      <c r="S36" s="14"/>
    </row>
    <row r="37" spans="2:19" ht="21" x14ac:dyDescent="0.4">
      <c r="B37" s="42"/>
      <c r="C37" s="238" t="s">
        <v>106</v>
      </c>
      <c r="D37" s="238"/>
      <c r="E37" s="238"/>
      <c r="F37" s="238"/>
      <c r="G37" s="238"/>
      <c r="H37" s="238"/>
      <c r="I37" s="238"/>
      <c r="J37" s="238"/>
      <c r="K37" s="238"/>
      <c r="L37" s="238"/>
      <c r="M37" s="43"/>
      <c r="O37" s="1"/>
      <c r="S37" s="14"/>
    </row>
    <row r="38" spans="2:19" ht="42" customHeight="1" x14ac:dyDescent="0.35">
      <c r="B38" s="42"/>
      <c r="C38" s="253" t="s">
        <v>112</v>
      </c>
      <c r="D38" s="254"/>
      <c r="E38" s="254"/>
      <c r="F38" s="254"/>
      <c r="G38" s="254"/>
      <c r="H38" s="254"/>
      <c r="I38" s="254"/>
      <c r="J38" s="254"/>
      <c r="K38" s="254"/>
      <c r="L38" s="254"/>
      <c r="M38" s="43"/>
      <c r="O38" s="1"/>
      <c r="P38" s="235" t="s">
        <v>70</v>
      </c>
      <c r="Q38" s="114"/>
      <c r="R38" s="236">
        <f ca="1">R15+R31</f>
        <v>67976</v>
      </c>
      <c r="S38" s="21"/>
    </row>
    <row r="39" spans="2:19" ht="18" x14ac:dyDescent="0.35">
      <c r="B39" s="42"/>
      <c r="C39" s="98"/>
      <c r="D39" s="98"/>
      <c r="E39" s="98"/>
      <c r="F39" s="78" t="s">
        <v>49</v>
      </c>
      <c r="G39" s="79"/>
      <c r="H39" s="79"/>
      <c r="I39" s="78" t="s">
        <v>51</v>
      </c>
      <c r="J39" s="79"/>
      <c r="K39" s="79"/>
      <c r="L39" s="78" t="s">
        <v>82</v>
      </c>
      <c r="M39" s="43"/>
      <c r="P39" s="235" t="s">
        <v>71</v>
      </c>
      <c r="Q39" s="114"/>
      <c r="R39" s="236">
        <f ca="1">SUM(R16+R31)</f>
        <v>90026</v>
      </c>
      <c r="S39" s="21"/>
    </row>
    <row r="40" spans="2:19" ht="17.25" customHeight="1" x14ac:dyDescent="0.3">
      <c r="B40" s="42"/>
      <c r="C40" s="88" t="s">
        <v>113</v>
      </c>
      <c r="D40" s="88"/>
      <c r="E40" s="88"/>
      <c r="F40" s="80">
        <f>ROUND(L40*0.98943/2,0)</f>
        <v>24736</v>
      </c>
      <c r="G40" s="80"/>
      <c r="H40" s="80"/>
      <c r="I40" s="80">
        <f>L40*0.98943 - F40</f>
        <v>24735.5</v>
      </c>
      <c r="J40" s="80"/>
      <c r="K40" s="80"/>
      <c r="L40" s="81">
        <v>50000</v>
      </c>
      <c r="M40" s="43"/>
      <c r="R40" s="114"/>
      <c r="S40" s="14"/>
    </row>
    <row r="41" spans="2:19" ht="18" customHeight="1" x14ac:dyDescent="0.3">
      <c r="B41" s="42"/>
      <c r="C41" s="88" t="s">
        <v>187</v>
      </c>
      <c r="D41" s="88"/>
      <c r="E41" s="88"/>
      <c r="F41" s="80">
        <f>ROUND(L41*0.9577/2,0)</f>
        <v>0</v>
      </c>
      <c r="G41" s="80"/>
      <c r="H41" s="80"/>
      <c r="I41" s="80">
        <f>L41*0.9577 - F41</f>
        <v>0</v>
      </c>
      <c r="J41" s="80"/>
      <c r="K41" s="80"/>
      <c r="L41" s="81">
        <v>0</v>
      </c>
      <c r="M41" s="43"/>
      <c r="O41" s="1"/>
      <c r="S41" s="21"/>
    </row>
    <row r="42" spans="2:19" x14ac:dyDescent="0.3">
      <c r="B42" s="42"/>
      <c r="C42" s="88" t="s">
        <v>23</v>
      </c>
      <c r="D42" s="88"/>
      <c r="E42" s="88"/>
      <c r="F42" s="80">
        <f t="shared" ref="F42:F45" si="5">ROUND(L42*0.98943/2,0)</f>
        <v>0</v>
      </c>
      <c r="G42" s="80"/>
      <c r="H42" s="80"/>
      <c r="I42" s="80">
        <f t="shared" ref="I42:I45" si="6">L42*0.98943 - F42</f>
        <v>0</v>
      </c>
      <c r="J42" s="80"/>
      <c r="K42" s="80"/>
      <c r="L42" s="81">
        <v>0</v>
      </c>
      <c r="M42" s="43"/>
      <c r="O42" s="179" t="s">
        <v>115</v>
      </c>
      <c r="P42" s="180"/>
      <c r="Q42" s="109"/>
      <c r="R42" s="208">
        <v>10</v>
      </c>
      <c r="S42" s="21"/>
    </row>
    <row r="43" spans="2:19" x14ac:dyDescent="0.3">
      <c r="B43" s="42"/>
      <c r="C43" s="88" t="s">
        <v>116</v>
      </c>
      <c r="D43" s="88"/>
      <c r="E43" s="88"/>
      <c r="F43" s="80">
        <f t="shared" si="5"/>
        <v>0</v>
      </c>
      <c r="G43" s="80"/>
      <c r="H43" s="80"/>
      <c r="I43" s="80">
        <f t="shared" si="6"/>
        <v>0</v>
      </c>
      <c r="J43" s="80"/>
      <c r="K43" s="80"/>
      <c r="L43" s="81">
        <v>0</v>
      </c>
      <c r="M43" s="43"/>
      <c r="O43" s="179" t="s">
        <v>117</v>
      </c>
      <c r="P43" s="180"/>
      <c r="Q43" s="109"/>
      <c r="R43" s="209">
        <v>5988</v>
      </c>
      <c r="S43" s="21"/>
    </row>
    <row r="44" spans="2:19" x14ac:dyDescent="0.3">
      <c r="B44" s="42"/>
      <c r="C44" s="88" t="s">
        <v>118</v>
      </c>
      <c r="D44" s="88"/>
      <c r="E44" s="88"/>
      <c r="F44" s="80">
        <f t="shared" si="5"/>
        <v>0</v>
      </c>
      <c r="G44" s="80"/>
      <c r="H44" s="80"/>
      <c r="I44" s="80">
        <f t="shared" si="6"/>
        <v>0</v>
      </c>
      <c r="J44" s="80"/>
      <c r="K44" s="80"/>
      <c r="L44" s="132">
        <v>0</v>
      </c>
      <c r="M44" s="43"/>
      <c r="O44" s="179" t="s">
        <v>119</v>
      </c>
      <c r="R44" s="209">
        <v>275</v>
      </c>
      <c r="S44" s="21"/>
    </row>
    <row r="45" spans="2:19" ht="17.399999999999999" x14ac:dyDescent="0.3">
      <c r="B45" s="42"/>
      <c r="C45" s="88"/>
      <c r="D45" s="88"/>
      <c r="E45" s="133" t="s">
        <v>104</v>
      </c>
      <c r="F45" s="225">
        <f t="shared" si="5"/>
        <v>0</v>
      </c>
      <c r="G45" s="80"/>
      <c r="H45" s="225" t="s">
        <v>99</v>
      </c>
      <c r="I45" s="225">
        <f t="shared" si="6"/>
        <v>0</v>
      </c>
      <c r="J45" s="80"/>
      <c r="K45" s="134" t="s">
        <v>184</v>
      </c>
      <c r="L45" s="135">
        <v>0</v>
      </c>
      <c r="M45" s="43"/>
      <c r="N45" s="52"/>
      <c r="O45" s="179" t="s">
        <v>120</v>
      </c>
      <c r="R45" s="209" t="s">
        <v>121</v>
      </c>
      <c r="S45" s="21"/>
    </row>
    <row r="46" spans="2:19" x14ac:dyDescent="0.3">
      <c r="B46" s="42"/>
      <c r="C46" s="105" t="s">
        <v>122</v>
      </c>
      <c r="D46" s="88"/>
      <c r="E46" s="88"/>
      <c r="F46" s="80">
        <f>SUM(F40:F45)</f>
        <v>24736</v>
      </c>
      <c r="G46" s="80"/>
      <c r="H46" s="80"/>
      <c r="I46" s="80">
        <f>SUM(I40:I45)</f>
        <v>24735.5</v>
      </c>
      <c r="J46" s="80"/>
      <c r="K46" s="80"/>
      <c r="L46" s="80">
        <f>SUM(L40:L45)</f>
        <v>50000</v>
      </c>
      <c r="M46" s="43"/>
      <c r="O46" s="179" t="s">
        <v>123</v>
      </c>
      <c r="R46" s="210" t="s">
        <v>124</v>
      </c>
      <c r="S46" s="21"/>
    </row>
    <row r="47" spans="2:19" x14ac:dyDescent="0.3">
      <c r="B47" s="42"/>
      <c r="C47" s="105" t="s">
        <v>110</v>
      </c>
      <c r="D47" s="88"/>
      <c r="E47" s="227" t="s">
        <v>108</v>
      </c>
      <c r="F47" s="225">
        <f>F34</f>
        <v>19188</v>
      </c>
      <c r="G47" s="80"/>
      <c r="H47" s="225" t="s">
        <v>108</v>
      </c>
      <c r="I47" s="225">
        <f>I34</f>
        <v>19687</v>
      </c>
      <c r="J47" s="80"/>
      <c r="K47" s="225" t="s">
        <v>108</v>
      </c>
      <c r="L47" s="225">
        <f>L34</f>
        <v>38875</v>
      </c>
      <c r="M47" s="43"/>
      <c r="S47" s="14"/>
    </row>
    <row r="48" spans="2:19" x14ac:dyDescent="0.3">
      <c r="B48" s="42"/>
      <c r="C48" s="90" t="s">
        <v>125</v>
      </c>
      <c r="D48" s="88"/>
      <c r="E48" s="88"/>
      <c r="F48" s="78">
        <f>F47-F46</f>
        <v>-5548</v>
      </c>
      <c r="G48" s="79"/>
      <c r="H48" s="79"/>
      <c r="I48" s="78">
        <f>I47-I46</f>
        <v>-5048.5</v>
      </c>
      <c r="J48" s="79"/>
      <c r="K48" s="79"/>
      <c r="L48" s="78">
        <f>L47-L46</f>
        <v>-11125</v>
      </c>
      <c r="M48" s="43"/>
      <c r="S48" s="14"/>
    </row>
    <row r="49" spans="2:20" x14ac:dyDescent="0.3">
      <c r="B49" s="44"/>
      <c r="C49" s="144"/>
      <c r="D49" s="145"/>
      <c r="E49" s="145"/>
      <c r="F49" s="146"/>
      <c r="G49" s="146"/>
      <c r="H49" s="146"/>
      <c r="I49" s="146"/>
      <c r="J49" s="146"/>
      <c r="K49" s="146"/>
      <c r="L49" s="146"/>
      <c r="M49" s="45"/>
      <c r="S49" s="14"/>
    </row>
    <row r="50" spans="2:20" x14ac:dyDescent="0.3">
      <c r="B50" s="39"/>
      <c r="C50" s="147"/>
      <c r="D50" s="148"/>
      <c r="E50" s="148"/>
      <c r="F50" s="149"/>
      <c r="G50" s="149"/>
      <c r="H50" s="149"/>
      <c r="I50" s="149"/>
      <c r="J50" s="149"/>
      <c r="K50" s="149"/>
      <c r="L50" s="149"/>
      <c r="M50" s="40"/>
      <c r="S50" s="14"/>
    </row>
    <row r="51" spans="2:20" s="52" customFormat="1" ht="18.75" customHeight="1" x14ac:dyDescent="0.3">
      <c r="B51" s="53"/>
      <c r="C51" s="244" t="s">
        <v>126</v>
      </c>
      <c r="D51" s="245"/>
      <c r="E51" s="245"/>
      <c r="F51" s="245"/>
      <c r="G51" s="245"/>
      <c r="H51" s="245"/>
      <c r="I51" s="245"/>
      <c r="J51" s="245"/>
      <c r="K51" s="245"/>
      <c r="L51" s="245"/>
      <c r="M51" s="54"/>
      <c r="N51" s="37"/>
      <c r="O51" s="37"/>
      <c r="P51" s="108"/>
      <c r="Q51" s="77"/>
      <c r="R51" s="109"/>
      <c r="S51" s="68"/>
      <c r="T51" s="37"/>
    </row>
    <row r="52" spans="2:20" ht="17.399999999999999" x14ac:dyDescent="0.3">
      <c r="B52" s="44"/>
      <c r="C52" s="150"/>
      <c r="D52" s="151"/>
      <c r="E52" s="151"/>
      <c r="F52" s="152"/>
      <c r="G52" s="152"/>
      <c r="H52" s="152"/>
      <c r="I52" s="152"/>
      <c r="J52" s="152"/>
      <c r="K52" s="152"/>
      <c r="L52" s="152"/>
      <c r="M52" s="45"/>
      <c r="T52" s="52"/>
    </row>
    <row r="53" spans="2:20" x14ac:dyDescent="0.3">
      <c r="B53" s="39"/>
      <c r="C53" s="153"/>
      <c r="D53" s="95"/>
      <c r="E53" s="95"/>
      <c r="F53" s="97"/>
      <c r="G53" s="97"/>
      <c r="H53" s="97"/>
      <c r="I53" s="97"/>
      <c r="J53" s="97"/>
      <c r="K53" s="97"/>
      <c r="L53" s="97"/>
      <c r="M53" s="40"/>
    </row>
    <row r="54" spans="2:20" ht="21" x14ac:dyDescent="0.4">
      <c r="B54" s="42"/>
      <c r="C54" s="238" t="s">
        <v>127</v>
      </c>
      <c r="D54" s="238"/>
      <c r="E54" s="238"/>
      <c r="F54" s="238"/>
      <c r="G54" s="238"/>
      <c r="H54" s="238"/>
      <c r="I54" s="238"/>
      <c r="J54" s="238"/>
      <c r="K54" s="238"/>
      <c r="L54" s="238"/>
      <c r="M54" s="43"/>
    </row>
    <row r="55" spans="2:20" ht="26.25" customHeight="1" x14ac:dyDescent="0.3">
      <c r="B55" s="42"/>
      <c r="C55" s="239" t="s">
        <v>128</v>
      </c>
      <c r="D55" s="239"/>
      <c r="E55" s="239"/>
      <c r="F55" s="239"/>
      <c r="G55" s="239"/>
      <c r="H55" s="239"/>
      <c r="I55" s="239"/>
      <c r="J55" s="239"/>
      <c r="K55" s="239"/>
      <c r="L55" s="239"/>
      <c r="M55" s="43"/>
    </row>
    <row r="56" spans="2:20" ht="17.25" customHeight="1" x14ac:dyDescent="0.3">
      <c r="B56" s="42"/>
      <c r="C56" s="136" t="s">
        <v>129</v>
      </c>
      <c r="D56" s="137"/>
      <c r="E56" s="98"/>
      <c r="F56" s="78" t="s">
        <v>130</v>
      </c>
      <c r="G56" s="79"/>
      <c r="H56" s="79"/>
      <c r="I56" s="78" t="s">
        <v>131</v>
      </c>
      <c r="J56" s="79"/>
      <c r="K56" s="79"/>
      <c r="L56" s="79"/>
      <c r="M56" s="43"/>
    </row>
    <row r="57" spans="2:20" ht="18" customHeight="1" x14ac:dyDescent="0.3">
      <c r="B57" s="42"/>
      <c r="C57" s="99" t="s">
        <v>132</v>
      </c>
      <c r="D57" s="98"/>
      <c r="E57" s="98"/>
      <c r="F57" s="81">
        <v>0</v>
      </c>
      <c r="G57" s="80"/>
      <c r="H57" s="80"/>
      <c r="I57" s="80">
        <f>F57*9</f>
        <v>0</v>
      </c>
      <c r="J57" s="80"/>
      <c r="K57" s="80"/>
      <c r="L57" s="80"/>
      <c r="M57" s="43"/>
    </row>
    <row r="58" spans="2:20" ht="18" customHeight="1" x14ac:dyDescent="0.3">
      <c r="B58" s="42"/>
      <c r="C58" s="99" t="s">
        <v>133</v>
      </c>
      <c r="D58" s="98"/>
      <c r="E58" s="98"/>
      <c r="F58" s="81">
        <v>0</v>
      </c>
      <c r="G58" s="80"/>
      <c r="H58" s="80"/>
      <c r="I58" s="80">
        <f>F58*3</f>
        <v>0</v>
      </c>
      <c r="J58" s="80"/>
      <c r="K58" s="80"/>
      <c r="L58" s="80"/>
      <c r="M58" s="43"/>
    </row>
    <row r="59" spans="2:20" ht="18" customHeight="1" x14ac:dyDescent="0.3">
      <c r="B59" s="42"/>
      <c r="C59" s="99" t="s">
        <v>134</v>
      </c>
      <c r="D59" s="98"/>
      <c r="E59" s="98"/>
      <c r="F59" s="81">
        <v>0</v>
      </c>
      <c r="G59" s="80"/>
      <c r="H59" s="80"/>
      <c r="I59" s="80">
        <f t="shared" ref="I59:I65" si="7">F59*9</f>
        <v>0</v>
      </c>
      <c r="J59" s="80"/>
      <c r="K59" s="80"/>
      <c r="L59" s="80"/>
      <c r="M59" s="43"/>
    </row>
    <row r="60" spans="2:20" x14ac:dyDescent="0.3">
      <c r="B60" s="42"/>
      <c r="C60" s="99" t="s">
        <v>135</v>
      </c>
      <c r="D60" s="98"/>
      <c r="E60" s="98"/>
      <c r="F60" s="81">
        <v>0</v>
      </c>
      <c r="G60" s="80"/>
      <c r="H60" s="80"/>
      <c r="I60" s="80">
        <f t="shared" si="7"/>
        <v>0</v>
      </c>
      <c r="J60" s="80"/>
      <c r="K60" s="80"/>
      <c r="L60" s="80"/>
      <c r="M60" s="43"/>
    </row>
    <row r="61" spans="2:20" x14ac:dyDescent="0.3">
      <c r="B61" s="42"/>
      <c r="C61" s="99" t="s">
        <v>136</v>
      </c>
      <c r="D61" s="98"/>
      <c r="E61" s="98"/>
      <c r="F61" s="81">
        <v>0</v>
      </c>
      <c r="G61" s="80"/>
      <c r="H61" s="80"/>
      <c r="I61" s="80">
        <f t="shared" si="7"/>
        <v>0</v>
      </c>
      <c r="J61" s="80"/>
      <c r="K61" s="80"/>
      <c r="L61" s="80"/>
      <c r="M61" s="43"/>
    </row>
    <row r="62" spans="2:20" ht="18" x14ac:dyDescent="0.35">
      <c r="B62" s="42"/>
      <c r="C62" s="99" t="s">
        <v>137</v>
      </c>
      <c r="D62" s="98"/>
      <c r="E62" s="98"/>
      <c r="F62" s="81">
        <v>0</v>
      </c>
      <c r="G62" s="80"/>
      <c r="H62" s="80"/>
      <c r="I62" s="80">
        <f t="shared" si="7"/>
        <v>0</v>
      </c>
      <c r="J62" s="80"/>
      <c r="K62" s="80"/>
      <c r="L62" s="80"/>
      <c r="M62" s="43"/>
      <c r="P62" s="126"/>
      <c r="Q62" s="127"/>
    </row>
    <row r="63" spans="2:20" ht="18" x14ac:dyDescent="0.35">
      <c r="B63" s="42"/>
      <c r="C63" s="99" t="s">
        <v>138</v>
      </c>
      <c r="D63" s="98"/>
      <c r="E63" s="98"/>
      <c r="F63" s="81">
        <v>0</v>
      </c>
      <c r="G63" s="80"/>
      <c r="H63" s="80"/>
      <c r="I63" s="80">
        <f t="shared" si="7"/>
        <v>0</v>
      </c>
      <c r="J63" s="80"/>
      <c r="K63" s="80"/>
      <c r="L63" s="80"/>
      <c r="M63" s="43"/>
      <c r="P63" s="126"/>
      <c r="Q63" s="127"/>
    </row>
    <row r="64" spans="2:20" ht="18" x14ac:dyDescent="0.35">
      <c r="B64" s="42"/>
      <c r="C64" s="99" t="s">
        <v>139</v>
      </c>
      <c r="D64" s="98"/>
      <c r="E64" s="98"/>
      <c r="F64" s="81">
        <v>0</v>
      </c>
      <c r="G64" s="80"/>
      <c r="H64" s="80"/>
      <c r="I64" s="80">
        <f t="shared" si="7"/>
        <v>0</v>
      </c>
      <c r="J64" s="80"/>
      <c r="K64" s="80"/>
      <c r="L64" s="80"/>
      <c r="M64" s="43"/>
      <c r="O64" s="55"/>
      <c r="P64" s="126"/>
      <c r="Q64" s="127"/>
    </row>
    <row r="65" spans="2:20" ht="17.399999999999999" x14ac:dyDescent="0.3">
      <c r="B65" s="42"/>
      <c r="C65" s="99" t="s">
        <v>140</v>
      </c>
      <c r="D65" s="98"/>
      <c r="E65" s="98"/>
      <c r="F65" s="81">
        <v>0</v>
      </c>
      <c r="G65" s="80"/>
      <c r="H65" s="80"/>
      <c r="I65" s="80">
        <f t="shared" si="7"/>
        <v>0</v>
      </c>
      <c r="J65" s="80"/>
      <c r="K65" s="80"/>
      <c r="L65" s="80"/>
      <c r="M65" s="43"/>
      <c r="O65" s="55"/>
    </row>
    <row r="66" spans="2:20" ht="17.399999999999999" x14ac:dyDescent="0.3">
      <c r="B66" s="42"/>
      <c r="C66" s="136" t="s">
        <v>141</v>
      </c>
      <c r="D66" s="137"/>
      <c r="E66" s="98"/>
      <c r="F66" s="138"/>
      <c r="G66" s="80"/>
      <c r="H66" s="80"/>
      <c r="I66" s="138"/>
      <c r="J66" s="80"/>
      <c r="K66" s="80"/>
      <c r="L66" s="80"/>
      <c r="M66" s="43"/>
      <c r="O66" s="55"/>
    </row>
    <row r="67" spans="2:20" x14ac:dyDescent="0.3">
      <c r="B67" s="42"/>
      <c r="C67" s="99" t="s">
        <v>142</v>
      </c>
      <c r="D67" s="98"/>
      <c r="E67" s="98"/>
      <c r="F67" s="81">
        <v>0</v>
      </c>
      <c r="G67" s="80"/>
      <c r="H67" s="80"/>
      <c r="I67" s="80">
        <f>F67*9</f>
        <v>0</v>
      </c>
      <c r="J67" s="80"/>
      <c r="K67" s="80"/>
      <c r="L67" s="80"/>
      <c r="M67" s="43"/>
    </row>
    <row r="68" spans="2:20" x14ac:dyDescent="0.3">
      <c r="B68" s="42"/>
      <c r="C68" s="99" t="s">
        <v>143</v>
      </c>
      <c r="D68" s="98"/>
      <c r="E68" s="98"/>
      <c r="F68" s="81">
        <v>0</v>
      </c>
      <c r="G68" s="80"/>
      <c r="H68" s="80"/>
      <c r="I68" s="80">
        <f t="shared" ref="I68:I70" si="8">F68*9</f>
        <v>0</v>
      </c>
      <c r="J68" s="80"/>
      <c r="K68" s="80"/>
      <c r="L68" s="80"/>
      <c r="M68" s="43"/>
    </row>
    <row r="69" spans="2:20" ht="17.399999999999999" x14ac:dyDescent="0.3">
      <c r="B69" s="42"/>
      <c r="C69" s="99" t="s">
        <v>144</v>
      </c>
      <c r="D69" s="98"/>
      <c r="E69" s="98"/>
      <c r="F69" s="81">
        <v>0</v>
      </c>
      <c r="G69" s="80"/>
      <c r="H69" s="80"/>
      <c r="I69" s="80">
        <f t="shared" si="8"/>
        <v>0</v>
      </c>
      <c r="J69" s="80"/>
      <c r="K69" s="80"/>
      <c r="L69" s="80"/>
      <c r="M69" s="43"/>
      <c r="N69" s="55"/>
    </row>
    <row r="70" spans="2:20" ht="17.399999999999999" x14ac:dyDescent="0.3">
      <c r="B70" s="42"/>
      <c r="C70" s="99" t="s">
        <v>145</v>
      </c>
      <c r="D70" s="98"/>
      <c r="E70" s="98"/>
      <c r="F70" s="81">
        <v>0</v>
      </c>
      <c r="G70" s="80"/>
      <c r="H70" s="80"/>
      <c r="I70" s="80">
        <f t="shared" si="8"/>
        <v>0</v>
      </c>
      <c r="J70" s="80"/>
      <c r="K70" s="80"/>
      <c r="L70" s="80"/>
      <c r="M70" s="43"/>
      <c r="N70" s="55"/>
    </row>
    <row r="71" spans="2:20" ht="17.399999999999999" x14ac:dyDescent="0.3">
      <c r="B71" s="42"/>
      <c r="C71" s="136" t="s">
        <v>146</v>
      </c>
      <c r="D71" s="137"/>
      <c r="E71" s="98"/>
      <c r="F71" s="138"/>
      <c r="G71" s="80"/>
      <c r="H71" s="80"/>
      <c r="I71" s="138"/>
      <c r="J71" s="80"/>
      <c r="K71" s="80"/>
      <c r="L71" s="80"/>
      <c r="M71" s="43"/>
      <c r="N71" s="55"/>
    </row>
    <row r="72" spans="2:20" ht="17.399999999999999" x14ac:dyDescent="0.3">
      <c r="B72" s="42"/>
      <c r="C72" s="99" t="s">
        <v>147</v>
      </c>
      <c r="D72" s="98"/>
      <c r="E72" s="98"/>
      <c r="F72" s="81">
        <v>0</v>
      </c>
      <c r="G72" s="80"/>
      <c r="H72" s="80"/>
      <c r="I72" s="80">
        <f>F72*9</f>
        <v>0</v>
      </c>
      <c r="J72" s="80"/>
      <c r="K72" s="80"/>
      <c r="L72" s="80"/>
      <c r="M72" s="43"/>
      <c r="S72" s="71"/>
    </row>
    <row r="73" spans="2:20" ht="17.399999999999999" x14ac:dyDescent="0.3">
      <c r="B73" s="42"/>
      <c r="C73" s="99" t="s">
        <v>148</v>
      </c>
      <c r="D73" s="98"/>
      <c r="E73" s="98"/>
      <c r="F73" s="81">
        <v>0</v>
      </c>
      <c r="G73" s="80"/>
      <c r="H73" s="80"/>
      <c r="I73" s="80">
        <f t="shared" ref="I73:I74" si="9">F73*9</f>
        <v>0</v>
      </c>
      <c r="J73" s="80"/>
      <c r="K73" s="80"/>
      <c r="L73" s="80"/>
      <c r="M73" s="43"/>
      <c r="S73" s="71"/>
    </row>
    <row r="74" spans="2:20" ht="17.399999999999999" x14ac:dyDescent="0.3">
      <c r="B74" s="42"/>
      <c r="C74" s="99" t="s">
        <v>149</v>
      </c>
      <c r="D74" s="98"/>
      <c r="E74" s="98"/>
      <c r="F74" s="81">
        <v>0</v>
      </c>
      <c r="G74" s="80"/>
      <c r="H74" s="80"/>
      <c r="I74" s="80">
        <f t="shared" si="9"/>
        <v>0</v>
      </c>
      <c r="J74" s="80"/>
      <c r="K74" s="80"/>
      <c r="L74" s="80"/>
      <c r="M74" s="43"/>
      <c r="S74" s="71"/>
    </row>
    <row r="75" spans="2:20" s="55" customFormat="1" ht="17.399999999999999" x14ac:dyDescent="0.3">
      <c r="B75" s="56"/>
      <c r="C75" s="90" t="s">
        <v>150</v>
      </c>
      <c r="D75" s="98"/>
      <c r="E75" s="98"/>
      <c r="F75" s="78">
        <f>SUM(F57:F74)-F58</f>
        <v>0</v>
      </c>
      <c r="G75" s="78"/>
      <c r="H75" s="78"/>
      <c r="I75" s="78">
        <f>SUM(I57:I74)-I58</f>
        <v>0</v>
      </c>
      <c r="J75" s="79"/>
      <c r="K75" s="79"/>
      <c r="L75" s="79"/>
      <c r="M75" s="57"/>
      <c r="N75" s="37"/>
      <c r="O75" s="37"/>
      <c r="P75" s="108"/>
      <c r="Q75" s="77"/>
      <c r="R75" s="109"/>
      <c r="S75" s="68"/>
      <c r="T75" s="37"/>
    </row>
    <row r="76" spans="2:20" s="55" customFormat="1" ht="17.399999999999999" x14ac:dyDescent="0.3">
      <c r="B76" s="58"/>
      <c r="C76" s="139"/>
      <c r="D76" s="140"/>
      <c r="E76" s="140"/>
      <c r="F76" s="141"/>
      <c r="G76" s="142"/>
      <c r="H76" s="142"/>
      <c r="I76" s="141"/>
      <c r="J76" s="154"/>
      <c r="K76" s="154"/>
      <c r="L76" s="154"/>
      <c r="M76" s="59"/>
      <c r="N76" s="37"/>
      <c r="O76" s="37"/>
      <c r="P76" s="108"/>
      <c r="Q76" s="77"/>
      <c r="R76" s="109"/>
      <c r="S76" s="68"/>
    </row>
    <row r="77" spans="2:20" s="55" customFormat="1" ht="17.399999999999999" x14ac:dyDescent="0.3">
      <c r="B77" s="60"/>
      <c r="C77" s="155"/>
      <c r="D77" s="156"/>
      <c r="E77" s="156"/>
      <c r="F77" s="157"/>
      <c r="G77" s="157"/>
      <c r="H77" s="157"/>
      <c r="I77" s="157"/>
      <c r="J77" s="157"/>
      <c r="K77" s="157"/>
      <c r="L77" s="157"/>
      <c r="M77" s="61"/>
      <c r="N77" s="37"/>
      <c r="O77" s="37"/>
      <c r="P77" s="128"/>
      <c r="Q77" s="77"/>
      <c r="R77" s="109"/>
      <c r="S77" s="68"/>
    </row>
    <row r="78" spans="2:20" ht="18" x14ac:dyDescent="0.3">
      <c r="B78" s="42"/>
      <c r="C78" s="270" t="s">
        <v>188</v>
      </c>
      <c r="D78" s="240"/>
      <c r="E78" s="240"/>
      <c r="F78" s="240"/>
      <c r="G78" s="240"/>
      <c r="H78" s="240"/>
      <c r="I78" s="240"/>
      <c r="J78" s="240"/>
      <c r="K78" s="240"/>
      <c r="L78" s="240"/>
      <c r="M78" s="43"/>
      <c r="T78" s="55"/>
    </row>
    <row r="79" spans="2:20" ht="18" x14ac:dyDescent="0.3">
      <c r="B79" s="44"/>
      <c r="C79" s="158"/>
      <c r="D79" s="158"/>
      <c r="E79" s="158"/>
      <c r="F79" s="158"/>
      <c r="G79" s="158"/>
      <c r="H79" s="158"/>
      <c r="I79" s="158"/>
      <c r="J79" s="158"/>
      <c r="K79" s="158"/>
      <c r="L79" s="158"/>
      <c r="M79" s="45"/>
    </row>
    <row r="80" spans="2:20" ht="18" x14ac:dyDescent="0.3">
      <c r="B80" s="39"/>
      <c r="C80" s="159"/>
      <c r="D80" s="159"/>
      <c r="E80" s="159"/>
      <c r="F80" s="159"/>
      <c r="G80" s="159"/>
      <c r="H80" s="159"/>
      <c r="I80" s="159"/>
      <c r="J80" s="159"/>
      <c r="K80" s="159"/>
      <c r="L80" s="159"/>
      <c r="M80" s="40"/>
    </row>
    <row r="81" spans="2:18" ht="18" x14ac:dyDescent="0.35">
      <c r="B81" s="42"/>
      <c r="C81" s="241" t="s">
        <v>152</v>
      </c>
      <c r="D81" s="241"/>
      <c r="E81" s="241"/>
      <c r="F81" s="241"/>
      <c r="G81" s="241"/>
      <c r="H81" s="241"/>
      <c r="I81" s="241"/>
      <c r="J81" s="241"/>
      <c r="K81" s="241"/>
      <c r="L81" s="241"/>
      <c r="M81" s="43"/>
    </row>
    <row r="82" spans="2:18" ht="18" x14ac:dyDescent="0.35">
      <c r="B82" s="48"/>
      <c r="C82" s="160"/>
      <c r="D82" s="160"/>
      <c r="E82" s="160"/>
      <c r="F82" s="160"/>
      <c r="G82" s="161"/>
      <c r="H82" s="161"/>
      <c r="I82" s="161"/>
      <c r="J82" s="161"/>
      <c r="K82" s="161"/>
      <c r="L82" s="161"/>
      <c r="M82" s="43"/>
    </row>
    <row r="83" spans="2:18" ht="18" x14ac:dyDescent="0.35">
      <c r="B83" s="48"/>
      <c r="C83" s="162"/>
      <c r="D83" s="162"/>
      <c r="E83" s="162"/>
      <c r="F83" s="163" t="s">
        <v>153</v>
      </c>
      <c r="G83" s="164"/>
      <c r="H83" s="164"/>
      <c r="I83" s="164"/>
      <c r="J83" s="164"/>
      <c r="K83" s="164"/>
      <c r="L83" s="164"/>
      <c r="M83" s="43"/>
    </row>
    <row r="84" spans="2:18" x14ac:dyDescent="0.3">
      <c r="B84" s="48"/>
      <c r="C84" s="88" t="s">
        <v>154</v>
      </c>
      <c r="D84" s="88"/>
      <c r="E84" s="88"/>
      <c r="F84" s="81">
        <v>0</v>
      </c>
      <c r="G84" s="165"/>
      <c r="H84" s="165"/>
      <c r="I84" s="165"/>
      <c r="J84" s="165"/>
      <c r="K84" s="165"/>
      <c r="L84" s="165"/>
      <c r="M84" s="43"/>
      <c r="N84" s="62"/>
    </row>
    <row r="85" spans="2:18" x14ac:dyDescent="0.3">
      <c r="B85" s="48"/>
      <c r="C85" s="88" t="s">
        <v>155</v>
      </c>
      <c r="D85" s="88"/>
      <c r="E85" s="88"/>
      <c r="F85" s="81">
        <v>0</v>
      </c>
      <c r="G85" s="165"/>
      <c r="H85" s="165"/>
      <c r="I85" s="165"/>
      <c r="J85" s="165"/>
      <c r="K85" s="165"/>
      <c r="L85" s="165"/>
      <c r="M85" s="43"/>
    </row>
    <row r="86" spans="2:18" x14ac:dyDescent="0.3">
      <c r="B86" s="48"/>
      <c r="C86" s="88" t="s">
        <v>156</v>
      </c>
      <c r="D86" s="88"/>
      <c r="E86" s="88"/>
      <c r="F86" s="233">
        <v>0</v>
      </c>
      <c r="G86" s="165"/>
      <c r="H86" s="165"/>
      <c r="I86" s="165"/>
      <c r="J86" s="165"/>
      <c r="K86" s="165"/>
      <c r="L86" s="165"/>
      <c r="M86" s="43"/>
    </row>
    <row r="87" spans="2:18" x14ac:dyDescent="0.3">
      <c r="B87" s="48"/>
      <c r="C87" s="90" t="s">
        <v>157</v>
      </c>
      <c r="D87" s="88"/>
      <c r="E87" s="88"/>
      <c r="F87" s="78">
        <f>SUM(F84:F86)</f>
        <v>0</v>
      </c>
      <c r="G87" s="165"/>
      <c r="H87" s="165"/>
      <c r="I87" s="165"/>
      <c r="J87" s="165"/>
      <c r="K87" s="165"/>
      <c r="L87" s="165"/>
      <c r="M87" s="43"/>
    </row>
    <row r="88" spans="2:18" x14ac:dyDescent="0.3">
      <c r="B88" s="50"/>
      <c r="C88" s="144"/>
      <c r="D88" s="145"/>
      <c r="E88" s="145"/>
      <c r="F88" s="146"/>
      <c r="G88" s="166"/>
      <c r="H88" s="166"/>
      <c r="I88" s="166"/>
      <c r="J88" s="166"/>
      <c r="K88" s="166"/>
      <c r="L88" s="166"/>
      <c r="M88" s="45"/>
    </row>
    <row r="89" spans="2:18" x14ac:dyDescent="0.3">
      <c r="B89" s="39"/>
      <c r="C89" s="167"/>
      <c r="D89" s="95"/>
      <c r="E89" s="95"/>
      <c r="F89" s="97"/>
      <c r="G89" s="168"/>
      <c r="H89" s="168"/>
      <c r="I89" s="168"/>
      <c r="J89" s="168"/>
      <c r="K89" s="168"/>
      <c r="L89" s="168"/>
      <c r="M89" s="40"/>
    </row>
    <row r="90" spans="2:18" ht="18" x14ac:dyDescent="0.35">
      <c r="B90" s="42"/>
      <c r="C90" s="241" t="s">
        <v>158</v>
      </c>
      <c r="D90" s="241"/>
      <c r="E90" s="241"/>
      <c r="F90" s="241"/>
      <c r="G90" s="241"/>
      <c r="H90" s="241"/>
      <c r="I90" s="241"/>
      <c r="J90" s="241"/>
      <c r="K90" s="241"/>
      <c r="L90" s="241"/>
      <c r="M90" s="43"/>
    </row>
    <row r="91" spans="2:18" x14ac:dyDescent="0.3">
      <c r="B91" s="42"/>
      <c r="C91" s="163" t="s">
        <v>159</v>
      </c>
      <c r="D91" s="98"/>
      <c r="E91" s="98"/>
      <c r="F91" s="78" t="s">
        <v>130</v>
      </c>
      <c r="G91" s="79"/>
      <c r="H91" s="79"/>
      <c r="I91" s="78" t="s">
        <v>131</v>
      </c>
      <c r="J91" s="169"/>
      <c r="K91" s="169"/>
      <c r="L91" s="169"/>
      <c r="M91" s="43"/>
    </row>
    <row r="92" spans="2:18" x14ac:dyDescent="0.3">
      <c r="B92" s="42"/>
      <c r="C92" s="99" t="s">
        <v>160</v>
      </c>
      <c r="D92" s="88"/>
      <c r="E92" s="88"/>
      <c r="F92" s="81">
        <v>0</v>
      </c>
      <c r="G92" s="80"/>
      <c r="H92" s="80"/>
      <c r="I92" s="80">
        <f>F92*9</f>
        <v>0</v>
      </c>
      <c r="J92" s="165"/>
      <c r="K92" s="165"/>
      <c r="L92" s="165"/>
      <c r="M92" s="43"/>
    </row>
    <row r="93" spans="2:18" x14ac:dyDescent="0.3">
      <c r="B93" s="42"/>
      <c r="C93" s="99" t="s">
        <v>161</v>
      </c>
      <c r="D93" s="88"/>
      <c r="E93" s="88"/>
      <c r="F93" s="81">
        <v>0</v>
      </c>
      <c r="G93" s="80"/>
      <c r="H93" s="80"/>
      <c r="I93" s="80">
        <f t="shared" ref="I93:I104" si="10">F93*9</f>
        <v>0</v>
      </c>
      <c r="J93" s="165"/>
      <c r="K93" s="165"/>
      <c r="L93" s="165"/>
      <c r="M93" s="43"/>
    </row>
    <row r="94" spans="2:18" x14ac:dyDescent="0.3">
      <c r="B94" s="42"/>
      <c r="C94" s="99" t="s">
        <v>162</v>
      </c>
      <c r="D94" s="88"/>
      <c r="E94" s="88"/>
      <c r="F94" s="81">
        <v>0</v>
      </c>
      <c r="G94" s="80"/>
      <c r="H94" s="80"/>
      <c r="I94" s="80">
        <f t="shared" si="10"/>
        <v>0</v>
      </c>
      <c r="J94" s="165"/>
      <c r="K94" s="165"/>
      <c r="L94" s="165"/>
      <c r="M94" s="43"/>
      <c r="P94" s="129"/>
      <c r="Q94" s="130"/>
      <c r="R94" s="131"/>
    </row>
    <row r="95" spans="2:18" x14ac:dyDescent="0.3">
      <c r="B95" s="42"/>
      <c r="C95" s="99" t="s">
        <v>163</v>
      </c>
      <c r="D95" s="88"/>
      <c r="E95" s="88"/>
      <c r="F95" s="81">
        <v>0</v>
      </c>
      <c r="G95" s="80"/>
      <c r="H95" s="80"/>
      <c r="I95" s="80">
        <f t="shared" si="10"/>
        <v>0</v>
      </c>
      <c r="J95" s="165"/>
      <c r="K95" s="165"/>
      <c r="L95" s="165"/>
      <c r="M95" s="43"/>
      <c r="P95" s="129"/>
      <c r="Q95" s="130"/>
      <c r="R95" s="131"/>
    </row>
    <row r="96" spans="2:18" x14ac:dyDescent="0.3">
      <c r="B96" s="42"/>
      <c r="C96" s="99" t="s">
        <v>164</v>
      </c>
      <c r="D96" s="88"/>
      <c r="E96" s="88"/>
      <c r="F96" s="81">
        <v>0</v>
      </c>
      <c r="G96" s="80"/>
      <c r="H96" s="80"/>
      <c r="I96" s="80">
        <f t="shared" si="10"/>
        <v>0</v>
      </c>
      <c r="J96" s="165"/>
      <c r="K96" s="165"/>
      <c r="L96" s="165"/>
      <c r="M96" s="43"/>
      <c r="O96" s="63"/>
    </row>
    <row r="97" spans="2:20" x14ac:dyDescent="0.3">
      <c r="B97" s="42"/>
      <c r="C97" s="99" t="s">
        <v>165</v>
      </c>
      <c r="D97" s="88"/>
      <c r="E97" s="88"/>
      <c r="F97" s="81">
        <v>0</v>
      </c>
      <c r="G97" s="80"/>
      <c r="H97" s="80"/>
      <c r="I97" s="80">
        <f t="shared" si="10"/>
        <v>0</v>
      </c>
      <c r="J97" s="165"/>
      <c r="K97" s="165"/>
      <c r="L97" s="165"/>
      <c r="M97" s="43"/>
      <c r="O97" s="63"/>
    </row>
    <row r="98" spans="2:20" x14ac:dyDescent="0.3">
      <c r="B98" s="42"/>
      <c r="C98" s="99" t="s">
        <v>166</v>
      </c>
      <c r="D98" s="88"/>
      <c r="E98" s="88"/>
      <c r="F98" s="81">
        <v>0</v>
      </c>
      <c r="G98" s="80"/>
      <c r="H98" s="80"/>
      <c r="I98" s="80">
        <f t="shared" si="10"/>
        <v>0</v>
      </c>
      <c r="J98" s="165"/>
      <c r="K98" s="165"/>
      <c r="L98" s="165"/>
      <c r="M98" s="43"/>
    </row>
    <row r="99" spans="2:20" x14ac:dyDescent="0.3">
      <c r="B99" s="42"/>
      <c r="C99" s="99" t="s">
        <v>167</v>
      </c>
      <c r="D99" s="98"/>
      <c r="E99" s="98"/>
      <c r="F99" s="81">
        <v>0</v>
      </c>
      <c r="G99" s="80"/>
      <c r="H99" s="80"/>
      <c r="I99" s="80">
        <f t="shared" si="10"/>
        <v>0</v>
      </c>
      <c r="J99" s="165"/>
      <c r="K99" s="165"/>
      <c r="L99" s="165"/>
      <c r="M99" s="43"/>
    </row>
    <row r="100" spans="2:20" x14ac:dyDescent="0.3">
      <c r="B100" s="42"/>
      <c r="C100" s="99" t="s">
        <v>168</v>
      </c>
      <c r="D100" s="88"/>
      <c r="E100" s="88"/>
      <c r="F100" s="81">
        <v>0</v>
      </c>
      <c r="G100" s="80"/>
      <c r="H100" s="80"/>
      <c r="I100" s="80">
        <f t="shared" si="10"/>
        <v>0</v>
      </c>
      <c r="J100" s="165"/>
      <c r="K100" s="165"/>
      <c r="L100" s="165"/>
      <c r="M100" s="43"/>
    </row>
    <row r="101" spans="2:20" x14ac:dyDescent="0.3">
      <c r="B101" s="42"/>
      <c r="C101" s="99" t="s">
        <v>169</v>
      </c>
      <c r="D101" s="88"/>
      <c r="E101" s="88"/>
      <c r="F101" s="81">
        <v>0</v>
      </c>
      <c r="G101" s="80"/>
      <c r="H101" s="80"/>
      <c r="I101" s="80">
        <f t="shared" si="10"/>
        <v>0</v>
      </c>
      <c r="J101" s="165"/>
      <c r="K101" s="165"/>
      <c r="L101" s="165"/>
      <c r="M101" s="43"/>
      <c r="N101" s="63"/>
    </row>
    <row r="102" spans="2:20" x14ac:dyDescent="0.3">
      <c r="B102" s="42"/>
      <c r="C102" s="99" t="s">
        <v>170</v>
      </c>
      <c r="D102" s="88"/>
      <c r="E102" s="88"/>
      <c r="F102" s="81">
        <v>0</v>
      </c>
      <c r="G102" s="80"/>
      <c r="H102" s="80"/>
      <c r="I102" s="80">
        <f t="shared" si="10"/>
        <v>0</v>
      </c>
      <c r="J102" s="165"/>
      <c r="K102" s="165"/>
      <c r="L102" s="165"/>
      <c r="M102" s="43"/>
      <c r="N102" s="63"/>
    </row>
    <row r="103" spans="2:20" x14ac:dyDescent="0.3">
      <c r="B103" s="42"/>
      <c r="C103" s="99" t="s">
        <v>171</v>
      </c>
      <c r="D103" s="88"/>
      <c r="E103" s="88"/>
      <c r="F103" s="81">
        <v>0</v>
      </c>
      <c r="G103" s="80"/>
      <c r="H103" s="80"/>
      <c r="I103" s="80">
        <f t="shared" si="10"/>
        <v>0</v>
      </c>
      <c r="J103" s="165"/>
      <c r="K103" s="165"/>
      <c r="L103" s="165"/>
      <c r="M103" s="43"/>
      <c r="N103" s="63"/>
    </row>
    <row r="104" spans="2:20" x14ac:dyDescent="0.3">
      <c r="B104" s="42"/>
      <c r="C104" s="99" t="s">
        <v>156</v>
      </c>
      <c r="D104" s="88"/>
      <c r="E104" s="88"/>
      <c r="F104" s="233">
        <v>0</v>
      </c>
      <c r="G104" s="80"/>
      <c r="H104" s="80"/>
      <c r="I104" s="80">
        <f t="shared" si="10"/>
        <v>0</v>
      </c>
      <c r="J104" s="165"/>
      <c r="K104" s="165"/>
      <c r="L104" s="165"/>
      <c r="M104" s="43"/>
    </row>
    <row r="105" spans="2:20" x14ac:dyDescent="0.3">
      <c r="B105" s="42"/>
      <c r="C105" s="90" t="s">
        <v>172</v>
      </c>
      <c r="D105" s="88"/>
      <c r="E105" s="88"/>
      <c r="F105" s="78">
        <f>SUM(F92:F104)</f>
        <v>0</v>
      </c>
      <c r="G105" s="79"/>
      <c r="H105" s="79"/>
      <c r="I105" s="78">
        <f>SUM(I92:I104)</f>
        <v>0</v>
      </c>
      <c r="J105" s="165"/>
      <c r="K105" s="165"/>
      <c r="L105" s="165"/>
      <c r="M105" s="43"/>
      <c r="S105" s="69"/>
    </row>
    <row r="106" spans="2:20" x14ac:dyDescent="0.3">
      <c r="B106" s="44"/>
      <c r="C106" s="170"/>
      <c r="D106" s="92"/>
      <c r="E106" s="92"/>
      <c r="F106" s="93"/>
      <c r="G106" s="93"/>
      <c r="H106" s="93"/>
      <c r="I106" s="93"/>
      <c r="J106" s="166"/>
      <c r="K106" s="166"/>
      <c r="L106" s="166"/>
      <c r="M106" s="45"/>
      <c r="S106" s="69"/>
    </row>
    <row r="107" spans="2:20" x14ac:dyDescent="0.3">
      <c r="B107" s="39"/>
      <c r="C107" s="171"/>
      <c r="D107" s="95"/>
      <c r="E107" s="95"/>
      <c r="F107" s="97"/>
      <c r="G107" s="97"/>
      <c r="H107" s="97"/>
      <c r="I107" s="97"/>
      <c r="J107" s="168"/>
      <c r="K107" s="168"/>
      <c r="L107" s="168"/>
      <c r="M107" s="40"/>
    </row>
    <row r="108" spans="2:20" s="63" customFormat="1" ht="18" x14ac:dyDescent="0.3">
      <c r="B108" s="64"/>
      <c r="C108" s="242" t="s">
        <v>173</v>
      </c>
      <c r="D108" s="242"/>
      <c r="E108" s="242"/>
      <c r="F108" s="242"/>
      <c r="G108" s="242"/>
      <c r="H108" s="242"/>
      <c r="I108" s="242"/>
      <c r="J108" s="242"/>
      <c r="K108" s="242"/>
      <c r="L108" s="242"/>
      <c r="M108" s="65"/>
      <c r="N108" s="37"/>
      <c r="O108" s="37"/>
      <c r="P108" s="108"/>
      <c r="Q108" s="77"/>
      <c r="R108" s="109"/>
      <c r="S108" s="68"/>
      <c r="T108" s="37"/>
    </row>
    <row r="109" spans="2:20" s="63" customFormat="1" ht="18" x14ac:dyDescent="0.3">
      <c r="B109" s="64"/>
      <c r="C109" s="172"/>
      <c r="D109" s="172"/>
      <c r="E109" s="172"/>
      <c r="F109" s="172"/>
      <c r="G109" s="172"/>
      <c r="H109" s="172"/>
      <c r="I109" s="172"/>
      <c r="J109" s="172"/>
      <c r="K109" s="172"/>
      <c r="L109" s="172"/>
      <c r="M109" s="65"/>
      <c r="N109" s="37"/>
      <c r="O109" s="37"/>
      <c r="P109" s="108"/>
      <c r="Q109" s="77"/>
      <c r="R109" s="109"/>
      <c r="S109" s="68"/>
    </row>
    <row r="110" spans="2:20" x14ac:dyDescent="0.3">
      <c r="B110" s="42"/>
      <c r="C110" s="130"/>
      <c r="D110" s="173"/>
      <c r="E110" s="173"/>
      <c r="F110" s="174" t="s">
        <v>49</v>
      </c>
      <c r="G110" s="175"/>
      <c r="H110" s="175"/>
      <c r="I110" s="174" t="s">
        <v>51</v>
      </c>
      <c r="J110" s="176"/>
      <c r="K110" s="176"/>
      <c r="L110" s="174" t="s">
        <v>82</v>
      </c>
      <c r="M110" s="43"/>
      <c r="T110" s="63"/>
    </row>
    <row r="111" spans="2:20" x14ac:dyDescent="0.3">
      <c r="B111" s="42"/>
      <c r="C111" s="177" t="s">
        <v>174</v>
      </c>
      <c r="D111" s="88"/>
      <c r="E111" s="88"/>
      <c r="F111" s="80">
        <f>F48</f>
        <v>-5548</v>
      </c>
      <c r="G111" s="80"/>
      <c r="H111" s="80"/>
      <c r="I111" s="80">
        <f>I48</f>
        <v>-5048.5</v>
      </c>
      <c r="J111" s="80"/>
      <c r="K111" s="80"/>
      <c r="L111" s="80">
        <f>F111+I111</f>
        <v>-10596.5</v>
      </c>
      <c r="M111" s="43"/>
    </row>
    <row r="112" spans="2:20" ht="21" x14ac:dyDescent="0.4">
      <c r="B112" s="42"/>
      <c r="C112" s="177" t="s">
        <v>175</v>
      </c>
      <c r="D112" s="88"/>
      <c r="E112" s="227" t="s">
        <v>104</v>
      </c>
      <c r="F112" s="225">
        <f>ROUND(L112/9*5,0)</f>
        <v>0</v>
      </c>
      <c r="G112" s="80"/>
      <c r="H112" s="225" t="s">
        <v>104</v>
      </c>
      <c r="I112" s="225">
        <f>L112-F112</f>
        <v>0</v>
      </c>
      <c r="J112" s="80"/>
      <c r="K112" s="80" t="s">
        <v>184</v>
      </c>
      <c r="L112" s="225">
        <f>I75+F87+I105</f>
        <v>0</v>
      </c>
      <c r="M112" s="43"/>
      <c r="O112" s="190"/>
      <c r="P112" s="191"/>
      <c r="Q112" s="192"/>
      <c r="R112" s="192"/>
    </row>
    <row r="113" spans="2:20" s="190" customFormat="1" ht="21" x14ac:dyDescent="0.4">
      <c r="B113" s="182"/>
      <c r="C113" s="183" t="s">
        <v>176</v>
      </c>
      <c r="D113" s="184"/>
      <c r="E113" s="184"/>
      <c r="F113" s="188">
        <f>SUM(F111:F112)</f>
        <v>-5548</v>
      </c>
      <c r="G113" s="186"/>
      <c r="H113" s="186"/>
      <c r="I113" s="188">
        <f>SUM(I111:I112)</f>
        <v>-5048.5</v>
      </c>
      <c r="J113" s="187"/>
      <c r="K113" s="187"/>
      <c r="L113" s="188">
        <f>IF((SUM(L111:L112)&lt;=0),0,(SUM(L111:L112)))</f>
        <v>0</v>
      </c>
      <c r="M113" s="189"/>
      <c r="O113" s="37"/>
      <c r="P113" s="108"/>
      <c r="Q113" s="77"/>
      <c r="R113" s="109"/>
      <c r="S113" s="68"/>
      <c r="T113" s="37"/>
    </row>
    <row r="114" spans="2:20" ht="20.399999999999999" x14ac:dyDescent="0.35">
      <c r="B114" s="42"/>
      <c r="C114" s="105"/>
      <c r="D114" s="88"/>
      <c r="E114" s="88"/>
      <c r="F114" s="79"/>
      <c r="G114" s="79"/>
      <c r="H114" s="79"/>
      <c r="I114" s="79"/>
      <c r="J114" s="80"/>
      <c r="K114" s="80"/>
      <c r="L114" s="79"/>
      <c r="M114" s="66"/>
      <c r="O114" s="55"/>
      <c r="P114" s="126"/>
      <c r="Q114" s="127"/>
      <c r="R114" s="127"/>
      <c r="T114" s="190"/>
    </row>
    <row r="115" spans="2:20" s="55" customFormat="1" ht="20.399999999999999" x14ac:dyDescent="0.35">
      <c r="B115" s="56"/>
      <c r="C115" s="243" t="s">
        <v>177</v>
      </c>
      <c r="D115" s="243"/>
      <c r="E115" s="243"/>
      <c r="F115" s="243"/>
      <c r="G115" s="243"/>
      <c r="H115" s="243"/>
      <c r="I115" s="243"/>
      <c r="J115" s="243"/>
      <c r="K115" s="243"/>
      <c r="L115" s="199">
        <f ca="1">ROUND(R38-L46,0)</f>
        <v>0</v>
      </c>
      <c r="M115" s="57"/>
      <c r="P115" s="126"/>
      <c r="Q115" s="127"/>
      <c r="R115" s="127"/>
      <c r="S115" s="193"/>
      <c r="T115" s="37"/>
    </row>
    <row r="116" spans="2:20" s="55" customFormat="1" ht="18" x14ac:dyDescent="0.35">
      <c r="B116" s="56"/>
      <c r="C116" s="243" t="s">
        <v>178</v>
      </c>
      <c r="D116" s="243"/>
      <c r="E116" s="243"/>
      <c r="F116" s="243"/>
      <c r="G116" s="243"/>
      <c r="H116" s="243"/>
      <c r="I116" s="243"/>
      <c r="J116" s="243"/>
      <c r="K116" s="243"/>
      <c r="L116" s="199">
        <f ca="1">ROUND(R39-L47,0)</f>
        <v>0</v>
      </c>
      <c r="M116" s="57"/>
      <c r="O116" s="37"/>
      <c r="P116" s="108"/>
      <c r="Q116" s="77"/>
      <c r="R116" s="109"/>
      <c r="S116" s="68"/>
    </row>
    <row r="117" spans="2:20" ht="17.399999999999999" x14ac:dyDescent="0.3">
      <c r="B117" s="42"/>
      <c r="C117" s="178"/>
      <c r="D117" s="88"/>
      <c r="E117" s="88"/>
      <c r="F117" s="79"/>
      <c r="G117" s="79"/>
      <c r="H117" s="79"/>
      <c r="I117" s="79"/>
      <c r="J117" s="79"/>
      <c r="K117" s="79"/>
      <c r="L117" s="79"/>
      <c r="M117" s="43"/>
      <c r="S117" s="71"/>
      <c r="T117" s="55"/>
    </row>
    <row r="118" spans="2:20" ht="60" customHeight="1" x14ac:dyDescent="0.3">
      <c r="B118" s="44"/>
      <c r="C118" s="237" t="s">
        <v>179</v>
      </c>
      <c r="D118" s="237"/>
      <c r="E118" s="237"/>
      <c r="F118" s="237"/>
      <c r="G118" s="237"/>
      <c r="H118" s="237"/>
      <c r="I118" s="237"/>
      <c r="J118" s="237"/>
      <c r="K118" s="237"/>
      <c r="L118" s="237"/>
      <c r="M118" s="45"/>
      <c r="S118" s="71"/>
    </row>
  </sheetData>
  <sheetProtection algorithmName="SHA-512" hashValue="8yWK0TXZ9HcPm5ueNIH/cIWy5YAFKnlq0N86vfy61r+6e4rkyHH6rEnx8wviT/6u9cRFArgeaVH2evPezJreIw==" saltValue="RLKWnajy/+8VpsuGfYRfxQ==" spinCount="100000" sheet="1" objects="1" scenarios="1"/>
  <protectedRanges>
    <protectedRange algorithmName="SHA-512" hashValue="WFIlpQDrTvGVZHoo1znn0YswXbnbk6FS2lw57twOfgJ1/Sa9zZzY2cs0LganuHApLp5AR39VqVmXSxPMc3tleQ==" saltValue="H++bQ55+6ST+oBqvcd5u7g==" spinCount="100000" sqref="L21:L23" name="Range2"/>
    <protectedRange algorithmName="SHA-512" hashValue="af8oOAIXZon+Q8XQY8HyXYXaM+VcNBNIDKUsXZNESw0KwiKeVvYDPunFojet0+PTSWWpkF+xNcb2yRaSN9w2Pg==" saltValue="YKOMGGcZIUVO7mmozAyKZQ==" spinCount="100000" sqref="L9:L14" name="Range1"/>
  </protectedRanges>
  <mergeCells count="27">
    <mergeCell ref="B1:M1"/>
    <mergeCell ref="C2:L2"/>
    <mergeCell ref="C3:L3"/>
    <mergeCell ref="C4:L4"/>
    <mergeCell ref="C6:L6"/>
    <mergeCell ref="C118:L118"/>
    <mergeCell ref="C90:L90"/>
    <mergeCell ref="C108:L108"/>
    <mergeCell ref="C54:L54"/>
    <mergeCell ref="C55:L55"/>
    <mergeCell ref="C78:L78"/>
    <mergeCell ref="C81:L81"/>
    <mergeCell ref="R11:S11"/>
    <mergeCell ref="R10:S10"/>
    <mergeCell ref="O36:P36"/>
    <mergeCell ref="C115:K115"/>
    <mergeCell ref="C116:K116"/>
    <mergeCell ref="C28:L28"/>
    <mergeCell ref="C37:L37"/>
    <mergeCell ref="C38:L38"/>
    <mergeCell ref="C51:L51"/>
    <mergeCell ref="O13:P13"/>
    <mergeCell ref="R13:S13"/>
    <mergeCell ref="C18:L18"/>
    <mergeCell ref="C27:L27"/>
    <mergeCell ref="O24:P24"/>
    <mergeCell ref="O33:P33"/>
  </mergeCells>
  <conditionalFormatting sqref="F48 I48 L48">
    <cfRule type="cellIs" dxfId="2" priority="5" operator="greaterThan">
      <formula>0</formula>
    </cfRule>
  </conditionalFormatting>
  <conditionalFormatting sqref="L113">
    <cfRule type="cellIs" dxfId="1" priority="1" operator="lessThan">
      <formula>0</formula>
    </cfRule>
    <cfRule type="cellIs" dxfId="0" priority="2" operator="greaterThan">
      <formula>0</formula>
    </cfRule>
  </conditionalFormatting>
  <hyperlinks>
    <hyperlink ref="R46" r:id="rId1" xr:uid="{E76189F9-AF7A-46EA-8B7D-345164C70F10}"/>
  </hyperlinks>
  <pageMargins left="0.5" right="0.5" top="0.5" bottom="0.5" header="0.3" footer="0.3"/>
  <pageSetup scale="33" orientation="portrait"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729ebcc1-a7ea-44ae-80a3-8570293b8772" xsi:nil="true"/>
    <lcf76f155ced4ddcb4097134ff3c332f xmlns="6e3d4ba0-a0b2-4a7b-bc12-2212312016f0">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AD96E8A577848541B1FCE377580EFFB7" ma:contentTypeVersion="10" ma:contentTypeDescription="Create a new document." ma:contentTypeScope="" ma:versionID="3c473da06b65f71ff13ce40c1adfa3e9">
  <xsd:schema xmlns:xsd="http://www.w3.org/2001/XMLSchema" xmlns:xs="http://www.w3.org/2001/XMLSchema" xmlns:p="http://schemas.microsoft.com/office/2006/metadata/properties" xmlns:ns2="6e3d4ba0-a0b2-4a7b-bc12-2212312016f0" xmlns:ns3="729ebcc1-a7ea-44ae-80a3-8570293b8772" targetNamespace="http://schemas.microsoft.com/office/2006/metadata/properties" ma:root="true" ma:fieldsID="6c8a8797cf169ade9eb3e712ec2d6261" ns2:_="" ns3:_="">
    <xsd:import namespace="6e3d4ba0-a0b2-4a7b-bc12-2212312016f0"/>
    <xsd:import namespace="729ebcc1-a7ea-44ae-80a3-8570293b877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e3d4ba0-a0b2-4a7b-bc12-2212312016f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e5ec2d67-bf2d-4680-93ab-71d09366528a"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29ebcc1-a7ea-44ae-80a3-8570293b8772"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14bfcaf0-1bd7-4d47-b13b-603ef2224d2d}" ma:internalName="TaxCatchAll" ma:showField="CatchAllData" ma:web="729ebcc1-a7ea-44ae-80a3-8570293b877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0E0DC9E-0E19-4DDF-AFDC-2331697B6AAE}">
  <ds:schemaRefs>
    <ds:schemaRef ds:uri="http://schemas.microsoft.com/sharepoint/v3/contenttype/forms"/>
  </ds:schemaRefs>
</ds:datastoreItem>
</file>

<file path=customXml/itemProps2.xml><?xml version="1.0" encoding="utf-8"?>
<ds:datastoreItem xmlns:ds="http://schemas.openxmlformats.org/officeDocument/2006/customXml" ds:itemID="{7C8615EA-55D0-4AB6-88DF-4EBE15A1F20D}">
  <ds:schemaRefs>
    <ds:schemaRef ds:uri="http://schemas.microsoft.com/office/infopath/2007/PartnerControls"/>
    <ds:schemaRef ds:uri="http://purl.org/dc/dcmitype/"/>
    <ds:schemaRef ds:uri="6e3d4ba0-a0b2-4a7b-bc12-2212312016f0"/>
    <ds:schemaRef ds:uri="http://schemas.microsoft.com/office/2006/documentManagement/types"/>
    <ds:schemaRef ds:uri="http://purl.org/dc/terms/"/>
    <ds:schemaRef ds:uri="729ebcc1-a7ea-44ae-80a3-8570293b8772"/>
    <ds:schemaRef ds:uri="http://purl.org/dc/elements/1.1/"/>
    <ds:schemaRef ds:uri="http://schemas.microsoft.com/office/2006/metadata/properties"/>
    <ds:schemaRef ds:uri="http://www.w3.org/XML/1998/namespace"/>
    <ds:schemaRef ds:uri="http://schemas.openxmlformats.org/package/2006/metadata/core-properties"/>
  </ds:schemaRefs>
</ds:datastoreItem>
</file>

<file path=customXml/itemProps3.xml><?xml version="1.0" encoding="utf-8"?>
<ds:datastoreItem xmlns:ds="http://schemas.openxmlformats.org/officeDocument/2006/customXml" ds:itemID="{DC103388-7278-4249-9E63-E8DBCFD309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e3d4ba0-a0b2-4a7b-bc12-2212312016f0"/>
    <ds:schemaRef ds:uri="729ebcc1-a7ea-44ae-80a3-8570293b877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Directions</vt:lpstr>
      <vt:lpstr>SSVM-Cost of Attendance -Budget</vt:lpstr>
      <vt:lpstr>Class of 2030</vt:lpstr>
      <vt:lpstr>Class of 2029</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Blanton, Brandi</dc:creator>
  <cp:keywords/>
  <dc:description/>
  <cp:lastModifiedBy>Blanton, Brandi</cp:lastModifiedBy>
  <cp:revision/>
  <dcterms:created xsi:type="dcterms:W3CDTF">2025-04-21T22:59:24Z</dcterms:created>
  <dcterms:modified xsi:type="dcterms:W3CDTF">2026-05-04T21:45:12Z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0x010100AD96E8A577848541B1FCE377580EFFB7</vt:lpwstr>
  </property>
  <property fmtid="{D5CDD505-2E9C-101B-9397-08002B2CF9AE}" pid="3" name="MediaServiceImageTags">
    <vt:lpwstr/>
  </property>
</Properties>
</file>